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KAMPO\Documents\3. Project\2. Sustainability Risk Assessment\DMS\Updated Template\"/>
    </mc:Choice>
  </mc:AlternateContent>
  <xr:revisionPtr revIDLastSave="0" documentId="13_ncr:1_{71F5344A-5707-4A58-BD58-0EC73009D2FF}" xr6:coauthVersionLast="47" xr6:coauthVersionMax="47" xr10:uidLastSave="{00000000-0000-0000-0000-000000000000}"/>
  <workbookProtection workbookAlgorithmName="SHA-512" workbookHashValue="wCvnCZuvoufic6QEjtzJIvzt8H3AJcyNZfo7CDMHvPiIleJz9ipix/B5FRO9MbRCOcT3DSf0LYpnDob0IF82YA==" workbookSaltValue="TNqpuNBo/0kkiONcIr8oHQ==" workbookSpinCount="100000" lockStructure="1"/>
  <bookViews>
    <workbookView xWindow="-108" yWindow="-108" windowWidth="23256" windowHeight="12456" tabRatio="551" activeTab="1" xr2:uid="{1A0AFA74-422C-4433-ACDE-B05C38C5D5ED}"/>
  </bookViews>
  <sheets>
    <sheet name="Instructions" sheetId="17" r:id="rId1"/>
    <sheet name="SAQ_1" sheetId="14" r:id="rId2"/>
    <sheet name="SAQ_2" sheetId="18" r:id="rId3"/>
    <sheet name="SAQ_3" sheetId="19" r:id="rId4"/>
    <sheet name="SAQ_4" sheetId="20" r:id="rId5"/>
    <sheet name="SAQ_5" sheetId="21" r:id="rId6"/>
    <sheet name="Do NOT Delete" sheetId="10" state="hidden" r:id="rId7"/>
  </sheets>
  <definedNames>
    <definedName name="_xlnm._FilterDatabase" localSheetId="1" hidden="1">SAQ_1!$A$4:$P$44</definedName>
    <definedName name="_xlnm._FilterDatabase" localSheetId="2" hidden="1">SAQ_2!$A$4:$P$44</definedName>
    <definedName name="_xlnm._FilterDatabase" localSheetId="3" hidden="1">SAQ_3!$A$4:$P$44</definedName>
    <definedName name="_xlnm._FilterDatabase" localSheetId="4" hidden="1">SAQ_4!$A$4:$P$44</definedName>
    <definedName name="_xlnm._FilterDatabase" localSheetId="5" hidden="1">SAQ_5!$A$4:$P$44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6" i="21" l="1"/>
  <c r="N46" i="21"/>
  <c r="M46" i="21"/>
  <c r="G46" i="21"/>
  <c r="O46" i="20"/>
  <c r="N46" i="20"/>
  <c r="M46" i="20"/>
  <c r="G46" i="20"/>
  <c r="O46" i="19"/>
  <c r="N46" i="19"/>
  <c r="M46" i="19"/>
  <c r="G46" i="19"/>
  <c r="O46" i="18"/>
  <c r="N46" i="18"/>
  <c r="M46" i="18"/>
  <c r="O46" i="14"/>
  <c r="N46" i="14"/>
  <c r="M46" i="14"/>
  <c r="K45" i="21"/>
  <c r="J45" i="21"/>
  <c r="I45" i="21"/>
  <c r="L45" i="21" s="1"/>
  <c r="H45" i="21"/>
  <c r="F45" i="21"/>
  <c r="K45" i="20"/>
  <c r="J45" i="20"/>
  <c r="I45" i="20"/>
  <c r="L45" i="20" s="1"/>
  <c r="H45" i="20"/>
  <c r="F45" i="20"/>
  <c r="K45" i="19"/>
  <c r="J45" i="19"/>
  <c r="I45" i="19"/>
  <c r="L45" i="19" s="1"/>
  <c r="H45" i="19"/>
  <c r="F45" i="19"/>
  <c r="K45" i="18"/>
  <c r="J45" i="18"/>
  <c r="I45" i="18"/>
  <c r="L45" i="18" s="1"/>
  <c r="H45" i="18"/>
  <c r="F45" i="18"/>
  <c r="H45" i="14"/>
  <c r="K45" i="14" s="1"/>
  <c r="F45" i="14"/>
  <c r="I45" i="14" s="1"/>
  <c r="J45" i="14"/>
  <c r="J36" i="21"/>
  <c r="I36" i="21"/>
  <c r="H36" i="21"/>
  <c r="K36" i="21" s="1"/>
  <c r="G36" i="21"/>
  <c r="I35" i="21"/>
  <c r="H35" i="21"/>
  <c r="K35" i="21" s="1"/>
  <c r="G35" i="21"/>
  <c r="J35" i="21" s="1"/>
  <c r="K36" i="20"/>
  <c r="I36" i="20"/>
  <c r="H36" i="20"/>
  <c r="G36" i="20"/>
  <c r="J36" i="20" s="1"/>
  <c r="I35" i="20"/>
  <c r="H35" i="20"/>
  <c r="K35" i="20" s="1"/>
  <c r="G35" i="20"/>
  <c r="J35" i="20" s="1"/>
  <c r="I36" i="19"/>
  <c r="H36" i="19"/>
  <c r="K36" i="19" s="1"/>
  <c r="G36" i="19"/>
  <c r="J36" i="19" s="1"/>
  <c r="I35" i="19"/>
  <c r="H35" i="19"/>
  <c r="K35" i="19" s="1"/>
  <c r="G35" i="19"/>
  <c r="J35" i="19" s="1"/>
  <c r="I36" i="18"/>
  <c r="H36" i="18"/>
  <c r="K36" i="18" s="1"/>
  <c r="G36" i="18"/>
  <c r="J36" i="18" s="1"/>
  <c r="I35" i="18"/>
  <c r="H35" i="18"/>
  <c r="K35" i="18" s="1"/>
  <c r="G35" i="18"/>
  <c r="J35" i="18" s="1"/>
  <c r="L35" i="18" s="1"/>
  <c r="H35" i="14"/>
  <c r="G35" i="14"/>
  <c r="I36" i="14"/>
  <c r="H36" i="14"/>
  <c r="K36" i="14" s="1"/>
  <c r="G36" i="14"/>
  <c r="J36" i="14" s="1"/>
  <c r="L45" i="14" l="1"/>
  <c r="L35" i="21"/>
  <c r="L36" i="21"/>
  <c r="L36" i="20"/>
  <c r="L35" i="20"/>
  <c r="L35" i="19"/>
  <c r="L36" i="19"/>
  <c r="L36" i="18"/>
  <c r="L36" i="14"/>
  <c r="H39" i="14"/>
  <c r="K44" i="21"/>
  <c r="J44" i="21"/>
  <c r="I44" i="21"/>
  <c r="L44" i="21" s="1"/>
  <c r="H44" i="21"/>
  <c r="F44" i="21"/>
  <c r="J43" i="21"/>
  <c r="H43" i="21"/>
  <c r="K43" i="21" s="1"/>
  <c r="F43" i="21"/>
  <c r="I43" i="21" s="1"/>
  <c r="L43" i="21" s="1"/>
  <c r="I42" i="21"/>
  <c r="H42" i="21"/>
  <c r="K42" i="21" s="1"/>
  <c r="G42" i="21"/>
  <c r="J42" i="21" s="1"/>
  <c r="I41" i="21"/>
  <c r="H41" i="21"/>
  <c r="K41" i="21" s="1"/>
  <c r="G41" i="21"/>
  <c r="J41" i="21" s="1"/>
  <c r="I40" i="21"/>
  <c r="H40" i="21"/>
  <c r="K40" i="21" s="1"/>
  <c r="G40" i="21"/>
  <c r="J40" i="21" s="1"/>
  <c r="I39" i="21"/>
  <c r="H39" i="21"/>
  <c r="K39" i="21" s="1"/>
  <c r="G39" i="21"/>
  <c r="J39" i="21" s="1"/>
  <c r="I38" i="21"/>
  <c r="H38" i="21"/>
  <c r="K38" i="21" s="1"/>
  <c r="G38" i="21"/>
  <c r="J38" i="21" s="1"/>
  <c r="J37" i="21"/>
  <c r="I37" i="21"/>
  <c r="H37" i="21"/>
  <c r="K37" i="21" s="1"/>
  <c r="G37" i="21"/>
  <c r="J34" i="21"/>
  <c r="H34" i="21"/>
  <c r="K34" i="21" s="1"/>
  <c r="F34" i="21"/>
  <c r="I34" i="21" s="1"/>
  <c r="I33" i="21"/>
  <c r="H33" i="21"/>
  <c r="K33" i="21" s="1"/>
  <c r="G33" i="21"/>
  <c r="J33" i="21" s="1"/>
  <c r="J32" i="21"/>
  <c r="H32" i="21"/>
  <c r="K32" i="21" s="1"/>
  <c r="F32" i="21"/>
  <c r="I32" i="21" s="1"/>
  <c r="I31" i="21"/>
  <c r="H31" i="21"/>
  <c r="K31" i="21" s="1"/>
  <c r="G31" i="21"/>
  <c r="J31" i="21" s="1"/>
  <c r="I30" i="21"/>
  <c r="H30" i="21"/>
  <c r="K30" i="21" s="1"/>
  <c r="G30" i="21"/>
  <c r="J30" i="21" s="1"/>
  <c r="J29" i="21"/>
  <c r="H29" i="21"/>
  <c r="K29" i="21" s="1"/>
  <c r="F29" i="21"/>
  <c r="I29" i="21" s="1"/>
  <c r="L29" i="21" s="1"/>
  <c r="J28" i="21"/>
  <c r="H28" i="21"/>
  <c r="K28" i="21" s="1"/>
  <c r="F28" i="21"/>
  <c r="I28" i="21" s="1"/>
  <c r="L28" i="21" s="1"/>
  <c r="J27" i="21"/>
  <c r="H27" i="21"/>
  <c r="F27" i="21"/>
  <c r="I26" i="21"/>
  <c r="H26" i="21"/>
  <c r="K26" i="21" s="1"/>
  <c r="G26" i="21"/>
  <c r="J26" i="21" s="1"/>
  <c r="I25" i="21"/>
  <c r="H25" i="21"/>
  <c r="K25" i="21" s="1"/>
  <c r="G25" i="21"/>
  <c r="J25" i="21" s="1"/>
  <c r="H24" i="21"/>
  <c r="K24" i="21" s="1"/>
  <c r="G24" i="21"/>
  <c r="J24" i="21" s="1"/>
  <c r="F24" i="21"/>
  <c r="I24" i="21" s="1"/>
  <c r="J23" i="21"/>
  <c r="H23" i="21"/>
  <c r="K23" i="21" s="1"/>
  <c r="F23" i="21"/>
  <c r="I23" i="21" s="1"/>
  <c r="L23" i="21" s="1"/>
  <c r="J22" i="21"/>
  <c r="H22" i="21"/>
  <c r="K22" i="21" s="1"/>
  <c r="F22" i="21"/>
  <c r="I22" i="21" s="1"/>
  <c r="K21" i="21"/>
  <c r="J21" i="21"/>
  <c r="I21" i="21"/>
  <c r="H21" i="21"/>
  <c r="G21" i="21"/>
  <c r="J20" i="21"/>
  <c r="H20" i="21"/>
  <c r="K20" i="21" s="1"/>
  <c r="F20" i="21"/>
  <c r="I20" i="21" s="1"/>
  <c r="J19" i="21"/>
  <c r="H19" i="21"/>
  <c r="K19" i="21" s="1"/>
  <c r="F19" i="21"/>
  <c r="I19" i="21" s="1"/>
  <c r="L19" i="21" s="1"/>
  <c r="J18" i="21"/>
  <c r="H18" i="21"/>
  <c r="K18" i="21" s="1"/>
  <c r="F18" i="21"/>
  <c r="I18" i="21" s="1"/>
  <c r="L18" i="21" s="1"/>
  <c r="H17" i="21"/>
  <c r="K17" i="21" s="1"/>
  <c r="G17" i="21"/>
  <c r="J17" i="21" s="1"/>
  <c r="F17" i="21"/>
  <c r="I17" i="21" s="1"/>
  <c r="I16" i="21"/>
  <c r="H16" i="21"/>
  <c r="K16" i="21" s="1"/>
  <c r="G16" i="21"/>
  <c r="J16" i="21" s="1"/>
  <c r="J15" i="21"/>
  <c r="H15" i="21"/>
  <c r="K15" i="21" s="1"/>
  <c r="F15" i="21"/>
  <c r="I15" i="21" s="1"/>
  <c r="I14" i="21"/>
  <c r="H14" i="21"/>
  <c r="K14" i="21" s="1"/>
  <c r="G14" i="21"/>
  <c r="J14" i="21" s="1"/>
  <c r="K13" i="21"/>
  <c r="H13" i="21"/>
  <c r="G13" i="21"/>
  <c r="J13" i="21" s="1"/>
  <c r="F13" i="21"/>
  <c r="I13" i="21" s="1"/>
  <c r="L13" i="21" s="1"/>
  <c r="I12" i="21"/>
  <c r="H12" i="21"/>
  <c r="K12" i="21" s="1"/>
  <c r="G12" i="21"/>
  <c r="J12" i="21" s="1"/>
  <c r="L12" i="21" s="1"/>
  <c r="I11" i="21"/>
  <c r="H11" i="21"/>
  <c r="K11" i="21" s="1"/>
  <c r="G11" i="21"/>
  <c r="J11" i="21" s="1"/>
  <c r="F11" i="21"/>
  <c r="J10" i="21"/>
  <c r="H10" i="21"/>
  <c r="K10" i="21" s="1"/>
  <c r="F10" i="21"/>
  <c r="I10" i="21" s="1"/>
  <c r="L10" i="21" s="1"/>
  <c r="J9" i="21"/>
  <c r="H9" i="21"/>
  <c r="K9" i="21" s="1"/>
  <c r="F9" i="21"/>
  <c r="I9" i="21" s="1"/>
  <c r="I8" i="21"/>
  <c r="H8" i="21"/>
  <c r="K8" i="21" s="1"/>
  <c r="G8" i="21"/>
  <c r="J8" i="21" s="1"/>
  <c r="H7" i="21"/>
  <c r="K7" i="21" s="1"/>
  <c r="G7" i="21"/>
  <c r="F7" i="21"/>
  <c r="I7" i="21" s="1"/>
  <c r="J6" i="21"/>
  <c r="H6" i="21"/>
  <c r="K6" i="21" s="1"/>
  <c r="F6" i="21"/>
  <c r="I6" i="21" s="1"/>
  <c r="L6" i="21" s="1"/>
  <c r="J5" i="21"/>
  <c r="H5" i="21"/>
  <c r="F5" i="21"/>
  <c r="J44" i="20"/>
  <c r="H44" i="20"/>
  <c r="K44" i="20" s="1"/>
  <c r="F44" i="20"/>
  <c r="I44" i="20" s="1"/>
  <c r="L44" i="20" s="1"/>
  <c r="J43" i="20"/>
  <c r="H43" i="20"/>
  <c r="K43" i="20" s="1"/>
  <c r="F43" i="20"/>
  <c r="I43" i="20" s="1"/>
  <c r="I42" i="20"/>
  <c r="H42" i="20"/>
  <c r="K42" i="20" s="1"/>
  <c r="G42" i="20"/>
  <c r="J42" i="20" s="1"/>
  <c r="I41" i="20"/>
  <c r="H41" i="20"/>
  <c r="K41" i="20" s="1"/>
  <c r="G41" i="20"/>
  <c r="J41" i="20" s="1"/>
  <c r="I40" i="20"/>
  <c r="H40" i="20"/>
  <c r="K40" i="20" s="1"/>
  <c r="G40" i="20"/>
  <c r="J40" i="20" s="1"/>
  <c r="I39" i="20"/>
  <c r="H39" i="20"/>
  <c r="K39" i="20" s="1"/>
  <c r="G39" i="20"/>
  <c r="J39" i="20" s="1"/>
  <c r="I38" i="20"/>
  <c r="H38" i="20"/>
  <c r="K38" i="20" s="1"/>
  <c r="G38" i="20"/>
  <c r="J38" i="20" s="1"/>
  <c r="I37" i="20"/>
  <c r="H37" i="20"/>
  <c r="K37" i="20" s="1"/>
  <c r="G37" i="20"/>
  <c r="J37" i="20" s="1"/>
  <c r="J34" i="20"/>
  <c r="H34" i="20"/>
  <c r="K34" i="20" s="1"/>
  <c r="F34" i="20"/>
  <c r="I34" i="20" s="1"/>
  <c r="I33" i="20"/>
  <c r="H33" i="20"/>
  <c r="K33" i="20" s="1"/>
  <c r="G33" i="20"/>
  <c r="J33" i="20" s="1"/>
  <c r="J32" i="20"/>
  <c r="H32" i="20"/>
  <c r="K32" i="20" s="1"/>
  <c r="F32" i="20"/>
  <c r="I32" i="20" s="1"/>
  <c r="L32" i="20" s="1"/>
  <c r="I31" i="20"/>
  <c r="H31" i="20"/>
  <c r="K31" i="20" s="1"/>
  <c r="G31" i="20"/>
  <c r="J31" i="20" s="1"/>
  <c r="I30" i="20"/>
  <c r="H30" i="20"/>
  <c r="K30" i="20" s="1"/>
  <c r="G30" i="20"/>
  <c r="J30" i="20" s="1"/>
  <c r="J29" i="20"/>
  <c r="H29" i="20"/>
  <c r="K29" i="20" s="1"/>
  <c r="F29" i="20"/>
  <c r="I29" i="20" s="1"/>
  <c r="J28" i="20"/>
  <c r="H28" i="20"/>
  <c r="K28" i="20" s="1"/>
  <c r="F28" i="20"/>
  <c r="I28" i="20" s="1"/>
  <c r="L28" i="20" s="1"/>
  <c r="J27" i="20"/>
  <c r="H27" i="20"/>
  <c r="F27" i="20"/>
  <c r="J26" i="20"/>
  <c r="I26" i="20"/>
  <c r="H26" i="20"/>
  <c r="K26" i="20" s="1"/>
  <c r="G26" i="20"/>
  <c r="I25" i="20"/>
  <c r="H25" i="20"/>
  <c r="K25" i="20" s="1"/>
  <c r="G25" i="20"/>
  <c r="J25" i="20" s="1"/>
  <c r="H24" i="20"/>
  <c r="K24" i="20" s="1"/>
  <c r="G24" i="20"/>
  <c r="J24" i="20" s="1"/>
  <c r="F24" i="20"/>
  <c r="I24" i="20" s="1"/>
  <c r="J23" i="20"/>
  <c r="H23" i="20"/>
  <c r="K23" i="20" s="1"/>
  <c r="F23" i="20"/>
  <c r="I23" i="20" s="1"/>
  <c r="L23" i="20" s="1"/>
  <c r="K22" i="20"/>
  <c r="J22" i="20"/>
  <c r="H22" i="20"/>
  <c r="F22" i="20"/>
  <c r="I22" i="20" s="1"/>
  <c r="I21" i="20"/>
  <c r="H21" i="20"/>
  <c r="K21" i="20" s="1"/>
  <c r="G21" i="20"/>
  <c r="J21" i="20" s="1"/>
  <c r="J20" i="20"/>
  <c r="H20" i="20"/>
  <c r="K20" i="20" s="1"/>
  <c r="F20" i="20"/>
  <c r="I20" i="20" s="1"/>
  <c r="J19" i="20"/>
  <c r="H19" i="20"/>
  <c r="K19" i="20" s="1"/>
  <c r="F19" i="20"/>
  <c r="I19" i="20" s="1"/>
  <c r="J18" i="20"/>
  <c r="H18" i="20"/>
  <c r="K18" i="20" s="1"/>
  <c r="F18" i="20"/>
  <c r="I18" i="20" s="1"/>
  <c r="H17" i="20"/>
  <c r="K17" i="20" s="1"/>
  <c r="G17" i="20"/>
  <c r="J17" i="20" s="1"/>
  <c r="F17" i="20"/>
  <c r="I17" i="20" s="1"/>
  <c r="I16" i="20"/>
  <c r="H16" i="20"/>
  <c r="K16" i="20" s="1"/>
  <c r="G16" i="20"/>
  <c r="J16" i="20" s="1"/>
  <c r="J15" i="20"/>
  <c r="H15" i="20"/>
  <c r="K15" i="20" s="1"/>
  <c r="F15" i="20"/>
  <c r="I15" i="20" s="1"/>
  <c r="I14" i="20"/>
  <c r="H14" i="20"/>
  <c r="K14" i="20" s="1"/>
  <c r="G14" i="20"/>
  <c r="J14" i="20" s="1"/>
  <c r="H13" i="20"/>
  <c r="K13" i="20" s="1"/>
  <c r="G13" i="20"/>
  <c r="J13" i="20" s="1"/>
  <c r="F13" i="20"/>
  <c r="I13" i="20" s="1"/>
  <c r="L13" i="20" s="1"/>
  <c r="I12" i="20"/>
  <c r="H12" i="20"/>
  <c r="K12" i="20" s="1"/>
  <c r="G12" i="20"/>
  <c r="J12" i="20" s="1"/>
  <c r="J11" i="20"/>
  <c r="I11" i="20"/>
  <c r="H11" i="20"/>
  <c r="K11" i="20" s="1"/>
  <c r="G11" i="20"/>
  <c r="F11" i="20"/>
  <c r="J10" i="20"/>
  <c r="H10" i="20"/>
  <c r="K10" i="20" s="1"/>
  <c r="F10" i="20"/>
  <c r="I10" i="20" s="1"/>
  <c r="J9" i="20"/>
  <c r="H9" i="20"/>
  <c r="K9" i="20" s="1"/>
  <c r="F9" i="20"/>
  <c r="I9" i="20" s="1"/>
  <c r="L9" i="20" s="1"/>
  <c r="I8" i="20"/>
  <c r="H8" i="20"/>
  <c r="K8" i="20" s="1"/>
  <c r="G8" i="20"/>
  <c r="J8" i="20" s="1"/>
  <c r="H7" i="20"/>
  <c r="K7" i="20" s="1"/>
  <c r="G7" i="20"/>
  <c r="J7" i="20" s="1"/>
  <c r="F7" i="20"/>
  <c r="I7" i="20" s="1"/>
  <c r="J6" i="20"/>
  <c r="H6" i="20"/>
  <c r="K6" i="20" s="1"/>
  <c r="F6" i="20"/>
  <c r="I6" i="20" s="1"/>
  <c r="J5" i="20"/>
  <c r="H5" i="20"/>
  <c r="K5" i="20" s="1"/>
  <c r="F5" i="20"/>
  <c r="I5" i="20" s="1"/>
  <c r="L5" i="20" s="1"/>
  <c r="J44" i="19"/>
  <c r="H44" i="19"/>
  <c r="K44" i="19" s="1"/>
  <c r="F44" i="19"/>
  <c r="I44" i="19" s="1"/>
  <c r="L44" i="19" s="1"/>
  <c r="J43" i="19"/>
  <c r="H43" i="19"/>
  <c r="K43" i="19" s="1"/>
  <c r="F43" i="19"/>
  <c r="I43" i="19" s="1"/>
  <c r="L43" i="19" s="1"/>
  <c r="I42" i="19"/>
  <c r="H42" i="19"/>
  <c r="K42" i="19" s="1"/>
  <c r="G42" i="19"/>
  <c r="J42" i="19" s="1"/>
  <c r="I41" i="19"/>
  <c r="H41" i="19"/>
  <c r="K41" i="19" s="1"/>
  <c r="G41" i="19"/>
  <c r="J41" i="19" s="1"/>
  <c r="I40" i="19"/>
  <c r="H40" i="19"/>
  <c r="K40" i="19" s="1"/>
  <c r="G40" i="19"/>
  <c r="J40" i="19" s="1"/>
  <c r="K39" i="19"/>
  <c r="I39" i="19"/>
  <c r="H39" i="19"/>
  <c r="G39" i="19"/>
  <c r="J39" i="19" s="1"/>
  <c r="I38" i="19"/>
  <c r="H38" i="19"/>
  <c r="K38" i="19" s="1"/>
  <c r="G38" i="19"/>
  <c r="J38" i="19" s="1"/>
  <c r="I37" i="19"/>
  <c r="H37" i="19"/>
  <c r="K37" i="19" s="1"/>
  <c r="G37" i="19"/>
  <c r="J37" i="19" s="1"/>
  <c r="J34" i="19"/>
  <c r="H34" i="19"/>
  <c r="K34" i="19" s="1"/>
  <c r="F34" i="19"/>
  <c r="I34" i="19" s="1"/>
  <c r="I33" i="19"/>
  <c r="H33" i="19"/>
  <c r="K33" i="19" s="1"/>
  <c r="G33" i="19"/>
  <c r="J33" i="19" s="1"/>
  <c r="J32" i="19"/>
  <c r="H32" i="19"/>
  <c r="K32" i="19" s="1"/>
  <c r="F32" i="19"/>
  <c r="I32" i="19" s="1"/>
  <c r="I31" i="19"/>
  <c r="H31" i="19"/>
  <c r="K31" i="19" s="1"/>
  <c r="G31" i="19"/>
  <c r="J31" i="19" s="1"/>
  <c r="I30" i="19"/>
  <c r="H30" i="19"/>
  <c r="K30" i="19" s="1"/>
  <c r="G30" i="19"/>
  <c r="J30" i="19" s="1"/>
  <c r="J29" i="19"/>
  <c r="H29" i="19"/>
  <c r="K29" i="19" s="1"/>
  <c r="F29" i="19"/>
  <c r="I29" i="19" s="1"/>
  <c r="J28" i="19"/>
  <c r="H28" i="19"/>
  <c r="K28" i="19" s="1"/>
  <c r="F28" i="19"/>
  <c r="I28" i="19" s="1"/>
  <c r="J27" i="19"/>
  <c r="H27" i="19"/>
  <c r="F27" i="19"/>
  <c r="I26" i="19"/>
  <c r="H26" i="19"/>
  <c r="K26" i="19" s="1"/>
  <c r="G26" i="19"/>
  <c r="J26" i="19" s="1"/>
  <c r="I25" i="19"/>
  <c r="H25" i="19"/>
  <c r="K25" i="19" s="1"/>
  <c r="G25" i="19"/>
  <c r="J25" i="19" s="1"/>
  <c r="K24" i="19"/>
  <c r="H24" i="19"/>
  <c r="G24" i="19"/>
  <c r="J24" i="19" s="1"/>
  <c r="F24" i="19"/>
  <c r="I24" i="19" s="1"/>
  <c r="J23" i="19"/>
  <c r="H23" i="19"/>
  <c r="K23" i="19" s="1"/>
  <c r="F23" i="19"/>
  <c r="I23" i="19" s="1"/>
  <c r="J22" i="19"/>
  <c r="H22" i="19"/>
  <c r="K22" i="19" s="1"/>
  <c r="F22" i="19"/>
  <c r="I22" i="19" s="1"/>
  <c r="I21" i="19"/>
  <c r="H21" i="19"/>
  <c r="K21" i="19" s="1"/>
  <c r="G21" i="19"/>
  <c r="J21" i="19" s="1"/>
  <c r="J20" i="19"/>
  <c r="H20" i="19"/>
  <c r="K20" i="19" s="1"/>
  <c r="F20" i="19"/>
  <c r="I20" i="19" s="1"/>
  <c r="L20" i="19" s="1"/>
  <c r="J19" i="19"/>
  <c r="H19" i="19"/>
  <c r="K19" i="19" s="1"/>
  <c r="F19" i="19"/>
  <c r="I19" i="19" s="1"/>
  <c r="J18" i="19"/>
  <c r="H18" i="19"/>
  <c r="K18" i="19" s="1"/>
  <c r="F18" i="19"/>
  <c r="I18" i="19" s="1"/>
  <c r="L18" i="19" s="1"/>
  <c r="H17" i="19"/>
  <c r="K17" i="19" s="1"/>
  <c r="G17" i="19"/>
  <c r="J17" i="19" s="1"/>
  <c r="F17" i="19"/>
  <c r="I17" i="19" s="1"/>
  <c r="L17" i="19" s="1"/>
  <c r="I16" i="19"/>
  <c r="H16" i="19"/>
  <c r="K16" i="19" s="1"/>
  <c r="G16" i="19"/>
  <c r="J16" i="19" s="1"/>
  <c r="J15" i="19"/>
  <c r="H15" i="19"/>
  <c r="K15" i="19" s="1"/>
  <c r="F15" i="19"/>
  <c r="I15" i="19" s="1"/>
  <c r="I14" i="19"/>
  <c r="H14" i="19"/>
  <c r="K14" i="19" s="1"/>
  <c r="G14" i="19"/>
  <c r="J14" i="19" s="1"/>
  <c r="K13" i="19"/>
  <c r="H13" i="19"/>
  <c r="G13" i="19"/>
  <c r="J13" i="19" s="1"/>
  <c r="F13" i="19"/>
  <c r="I13" i="19" s="1"/>
  <c r="L13" i="19" s="1"/>
  <c r="I12" i="19"/>
  <c r="H12" i="19"/>
  <c r="K12" i="19" s="1"/>
  <c r="G12" i="19"/>
  <c r="J12" i="19" s="1"/>
  <c r="H11" i="19"/>
  <c r="K11" i="19" s="1"/>
  <c r="G11" i="19"/>
  <c r="J11" i="19" s="1"/>
  <c r="F11" i="19"/>
  <c r="I11" i="19" s="1"/>
  <c r="L11" i="19" s="1"/>
  <c r="J10" i="19"/>
  <c r="H10" i="19"/>
  <c r="K10" i="19" s="1"/>
  <c r="F10" i="19"/>
  <c r="I10" i="19" s="1"/>
  <c r="J9" i="19"/>
  <c r="H9" i="19"/>
  <c r="K9" i="19" s="1"/>
  <c r="F9" i="19"/>
  <c r="I9" i="19" s="1"/>
  <c r="L9" i="19" s="1"/>
  <c r="I8" i="19"/>
  <c r="H8" i="19"/>
  <c r="K8" i="19" s="1"/>
  <c r="G8" i="19"/>
  <c r="J8" i="19" s="1"/>
  <c r="H7" i="19"/>
  <c r="K7" i="19" s="1"/>
  <c r="G7" i="19"/>
  <c r="J7" i="19" s="1"/>
  <c r="F7" i="19"/>
  <c r="I7" i="19" s="1"/>
  <c r="J6" i="19"/>
  <c r="I6" i="19"/>
  <c r="H6" i="19"/>
  <c r="K6" i="19" s="1"/>
  <c r="L6" i="19" s="1"/>
  <c r="F6" i="19"/>
  <c r="J5" i="19"/>
  <c r="H5" i="19"/>
  <c r="F5" i="19"/>
  <c r="J44" i="18"/>
  <c r="I44" i="18"/>
  <c r="H44" i="18"/>
  <c r="K44" i="18" s="1"/>
  <c r="F44" i="18"/>
  <c r="J43" i="18"/>
  <c r="H43" i="18"/>
  <c r="K43" i="18" s="1"/>
  <c r="F43" i="18"/>
  <c r="I43" i="18" s="1"/>
  <c r="L43" i="18" s="1"/>
  <c r="I42" i="18"/>
  <c r="H42" i="18"/>
  <c r="K42" i="18" s="1"/>
  <c r="G42" i="18"/>
  <c r="J42" i="18" s="1"/>
  <c r="I41" i="18"/>
  <c r="H41" i="18"/>
  <c r="K41" i="18" s="1"/>
  <c r="G41" i="18"/>
  <c r="J41" i="18" s="1"/>
  <c r="I40" i="18"/>
  <c r="H40" i="18"/>
  <c r="K40" i="18" s="1"/>
  <c r="G40" i="18"/>
  <c r="J40" i="18" s="1"/>
  <c r="K39" i="18"/>
  <c r="I39" i="18"/>
  <c r="H39" i="18"/>
  <c r="G39" i="18"/>
  <c r="J39" i="18" s="1"/>
  <c r="I38" i="18"/>
  <c r="H38" i="18"/>
  <c r="K38" i="18" s="1"/>
  <c r="G38" i="18"/>
  <c r="J38" i="18" s="1"/>
  <c r="I37" i="18"/>
  <c r="H37" i="18"/>
  <c r="K37" i="18" s="1"/>
  <c r="G37" i="18"/>
  <c r="J37" i="18" s="1"/>
  <c r="J34" i="18"/>
  <c r="H34" i="18"/>
  <c r="K34" i="18" s="1"/>
  <c r="F34" i="18"/>
  <c r="I34" i="18" s="1"/>
  <c r="L34" i="18" s="1"/>
  <c r="I33" i="18"/>
  <c r="H33" i="18"/>
  <c r="K33" i="18" s="1"/>
  <c r="G33" i="18"/>
  <c r="J33" i="18" s="1"/>
  <c r="J32" i="18"/>
  <c r="H32" i="18"/>
  <c r="K32" i="18" s="1"/>
  <c r="F32" i="18"/>
  <c r="I32" i="18" s="1"/>
  <c r="I31" i="18"/>
  <c r="H31" i="18"/>
  <c r="K31" i="18" s="1"/>
  <c r="G31" i="18"/>
  <c r="J31" i="18" s="1"/>
  <c r="I30" i="18"/>
  <c r="H30" i="18"/>
  <c r="K30" i="18" s="1"/>
  <c r="G30" i="18"/>
  <c r="J30" i="18" s="1"/>
  <c r="J29" i="18"/>
  <c r="H29" i="18"/>
  <c r="K29" i="18" s="1"/>
  <c r="F29" i="18"/>
  <c r="I29" i="18" s="1"/>
  <c r="L29" i="18" s="1"/>
  <c r="J28" i="18"/>
  <c r="H28" i="18"/>
  <c r="K28" i="18" s="1"/>
  <c r="F28" i="18"/>
  <c r="I28" i="18" s="1"/>
  <c r="L28" i="18" s="1"/>
  <c r="J27" i="18"/>
  <c r="H27" i="18"/>
  <c r="K27" i="18" s="1"/>
  <c r="F27" i="18"/>
  <c r="I26" i="18"/>
  <c r="H26" i="18"/>
  <c r="G26" i="18"/>
  <c r="I25" i="18"/>
  <c r="H25" i="18"/>
  <c r="K25" i="18" s="1"/>
  <c r="G25" i="18"/>
  <c r="J25" i="18" s="1"/>
  <c r="H24" i="18"/>
  <c r="K24" i="18" s="1"/>
  <c r="G24" i="18"/>
  <c r="J24" i="18" s="1"/>
  <c r="F24" i="18"/>
  <c r="I24" i="18" s="1"/>
  <c r="J23" i="18"/>
  <c r="H23" i="18"/>
  <c r="K23" i="18" s="1"/>
  <c r="F23" i="18"/>
  <c r="I23" i="18" s="1"/>
  <c r="L23" i="18" s="1"/>
  <c r="K22" i="18"/>
  <c r="J22" i="18"/>
  <c r="H22" i="18"/>
  <c r="F22" i="18"/>
  <c r="I22" i="18" s="1"/>
  <c r="I21" i="18"/>
  <c r="H21" i="18"/>
  <c r="K21" i="18" s="1"/>
  <c r="G21" i="18"/>
  <c r="J21" i="18" s="1"/>
  <c r="J20" i="18"/>
  <c r="H20" i="18"/>
  <c r="K20" i="18" s="1"/>
  <c r="F20" i="18"/>
  <c r="I20" i="18" s="1"/>
  <c r="L20" i="18" s="1"/>
  <c r="J19" i="18"/>
  <c r="H19" i="18"/>
  <c r="K19" i="18" s="1"/>
  <c r="F19" i="18"/>
  <c r="I19" i="18" s="1"/>
  <c r="L19" i="18" s="1"/>
  <c r="J18" i="18"/>
  <c r="H18" i="18"/>
  <c r="K18" i="18" s="1"/>
  <c r="F18" i="18"/>
  <c r="I18" i="18" s="1"/>
  <c r="H17" i="18"/>
  <c r="K17" i="18" s="1"/>
  <c r="G17" i="18"/>
  <c r="J17" i="18" s="1"/>
  <c r="F17" i="18"/>
  <c r="I17" i="18" s="1"/>
  <c r="L17" i="18" s="1"/>
  <c r="I16" i="18"/>
  <c r="H16" i="18"/>
  <c r="K16" i="18" s="1"/>
  <c r="G16" i="18"/>
  <c r="J16" i="18" s="1"/>
  <c r="J15" i="18"/>
  <c r="H15" i="18"/>
  <c r="K15" i="18" s="1"/>
  <c r="F15" i="18"/>
  <c r="I15" i="18" s="1"/>
  <c r="I14" i="18"/>
  <c r="H14" i="18"/>
  <c r="K14" i="18" s="1"/>
  <c r="G14" i="18"/>
  <c r="J14" i="18" s="1"/>
  <c r="H13" i="18"/>
  <c r="K13" i="18" s="1"/>
  <c r="G13" i="18"/>
  <c r="J13" i="18" s="1"/>
  <c r="F13" i="18"/>
  <c r="I13" i="18" s="1"/>
  <c r="L13" i="18" s="1"/>
  <c r="I12" i="18"/>
  <c r="H12" i="18"/>
  <c r="K12" i="18" s="1"/>
  <c r="G12" i="18"/>
  <c r="J12" i="18" s="1"/>
  <c r="H11" i="18"/>
  <c r="K11" i="18" s="1"/>
  <c r="G11" i="18"/>
  <c r="J11" i="18" s="1"/>
  <c r="F11" i="18"/>
  <c r="I11" i="18" s="1"/>
  <c r="J10" i="18"/>
  <c r="H10" i="18"/>
  <c r="K10" i="18" s="1"/>
  <c r="F10" i="18"/>
  <c r="I10" i="18" s="1"/>
  <c r="L10" i="18" s="1"/>
  <c r="J9" i="18"/>
  <c r="H9" i="18"/>
  <c r="K9" i="18" s="1"/>
  <c r="F9" i="18"/>
  <c r="I9" i="18" s="1"/>
  <c r="L9" i="18" s="1"/>
  <c r="I8" i="18"/>
  <c r="H8" i="18"/>
  <c r="K8" i="18" s="1"/>
  <c r="G8" i="18"/>
  <c r="J8" i="18" s="1"/>
  <c r="H7" i="18"/>
  <c r="K7" i="18" s="1"/>
  <c r="G7" i="18"/>
  <c r="F7" i="18"/>
  <c r="I7" i="18" s="1"/>
  <c r="J6" i="18"/>
  <c r="H6" i="18"/>
  <c r="K6" i="18" s="1"/>
  <c r="F6" i="18"/>
  <c r="I6" i="18" s="1"/>
  <c r="J5" i="18"/>
  <c r="H5" i="18"/>
  <c r="F5" i="18"/>
  <c r="I5" i="18" s="1"/>
  <c r="G39" i="14"/>
  <c r="F19" i="14"/>
  <c r="I19" i="14" s="1"/>
  <c r="F20" i="14"/>
  <c r="F18" i="14"/>
  <c r="I18" i="14" s="1"/>
  <c r="F6" i="14"/>
  <c r="I6" i="14" s="1"/>
  <c r="F5" i="14"/>
  <c r="I5" i="14" s="1"/>
  <c r="I8" i="14"/>
  <c r="J9" i="14"/>
  <c r="J10" i="14"/>
  <c r="I12" i="14"/>
  <c r="I14" i="14"/>
  <c r="J15" i="14"/>
  <c r="I16" i="14"/>
  <c r="I21" i="14"/>
  <c r="J22" i="14"/>
  <c r="J23" i="14"/>
  <c r="I25" i="14"/>
  <c r="I26" i="14"/>
  <c r="J27" i="14"/>
  <c r="J28" i="14"/>
  <c r="J29" i="14"/>
  <c r="I30" i="14"/>
  <c r="I31" i="14"/>
  <c r="J32" i="14"/>
  <c r="I33" i="14"/>
  <c r="J34" i="14"/>
  <c r="I35" i="14"/>
  <c r="I37" i="14"/>
  <c r="I38" i="14"/>
  <c r="I39" i="14"/>
  <c r="I40" i="14"/>
  <c r="I41" i="14"/>
  <c r="I42" i="14"/>
  <c r="J43" i="14"/>
  <c r="J44" i="14"/>
  <c r="H29" i="14"/>
  <c r="K29" i="14" s="1"/>
  <c r="F29" i="14"/>
  <c r="I29" i="14" s="1"/>
  <c r="H28" i="14"/>
  <c r="K28" i="14" s="1"/>
  <c r="F28" i="14"/>
  <c r="I28" i="14" s="1"/>
  <c r="H27" i="14"/>
  <c r="F27" i="14"/>
  <c r="I27" i="14" s="1"/>
  <c r="L28" i="19" l="1"/>
  <c r="I27" i="21"/>
  <c r="F46" i="21"/>
  <c r="K27" i="21"/>
  <c r="H46" i="21"/>
  <c r="H47" i="21" s="1"/>
  <c r="D46" i="21" s="1"/>
  <c r="L29" i="20"/>
  <c r="I27" i="20"/>
  <c r="L27" i="20" s="1"/>
  <c r="L46" i="20" s="1"/>
  <c r="L47" i="20" s="1"/>
  <c r="F46" i="20"/>
  <c r="K27" i="20"/>
  <c r="H46" i="20"/>
  <c r="I27" i="19"/>
  <c r="F46" i="19"/>
  <c r="K27" i="19"/>
  <c r="H46" i="19"/>
  <c r="I27" i="18"/>
  <c r="L27" i="18" s="1"/>
  <c r="F46" i="18"/>
  <c r="J26" i="18"/>
  <c r="G46" i="18"/>
  <c r="K26" i="18"/>
  <c r="H46" i="18"/>
  <c r="K27" i="14"/>
  <c r="F46" i="14"/>
  <c r="L14" i="21"/>
  <c r="L21" i="21"/>
  <c r="L37" i="21"/>
  <c r="L22" i="21"/>
  <c r="L15" i="21"/>
  <c r="L30" i="21"/>
  <c r="L38" i="21"/>
  <c r="L42" i="21"/>
  <c r="L39" i="21"/>
  <c r="L31" i="21"/>
  <c r="L24" i="21"/>
  <c r="L17" i="21"/>
  <c r="L32" i="21"/>
  <c r="L15" i="20"/>
  <c r="L19" i="20"/>
  <c r="L31" i="20"/>
  <c r="L12" i="20"/>
  <c r="L24" i="20"/>
  <c r="L40" i="20"/>
  <c r="L37" i="20"/>
  <c r="L6" i="20"/>
  <c r="L18" i="20"/>
  <c r="L22" i="20"/>
  <c r="L7" i="20"/>
  <c r="L34" i="20"/>
  <c r="L39" i="20"/>
  <c r="L43" i="20"/>
  <c r="L31" i="19"/>
  <c r="L15" i="19"/>
  <c r="L40" i="19"/>
  <c r="L37" i="19"/>
  <c r="L41" i="19"/>
  <c r="L8" i="19"/>
  <c r="L12" i="19"/>
  <c r="L29" i="19"/>
  <c r="L10" i="19"/>
  <c r="L34" i="19"/>
  <c r="L39" i="19"/>
  <c r="L22" i="19"/>
  <c r="L31" i="18"/>
  <c r="L44" i="18"/>
  <c r="L15" i="18"/>
  <c r="L37" i="18"/>
  <c r="L8" i="18"/>
  <c r="L12" i="18"/>
  <c r="L39" i="18"/>
  <c r="L22" i="18"/>
  <c r="L6" i="18"/>
  <c r="L18" i="18"/>
  <c r="L16" i="21"/>
  <c r="L40" i="21"/>
  <c r="L20" i="21"/>
  <c r="L11" i="21"/>
  <c r="L25" i="21"/>
  <c r="L41" i="21"/>
  <c r="L8" i="21"/>
  <c r="L33" i="21"/>
  <c r="L9" i="21"/>
  <c r="L26" i="21"/>
  <c r="L34" i="21"/>
  <c r="I5" i="21"/>
  <c r="J7" i="21"/>
  <c r="L7" i="21" s="1"/>
  <c r="K5" i="21"/>
  <c r="L25" i="20"/>
  <c r="L42" i="20"/>
  <c r="L14" i="20"/>
  <c r="L30" i="20"/>
  <c r="L8" i="20"/>
  <c r="L21" i="20"/>
  <c r="L11" i="20"/>
  <c r="L38" i="20"/>
  <c r="L26" i="20"/>
  <c r="L41" i="20"/>
  <c r="L33" i="20"/>
  <c r="L16" i="20"/>
  <c r="L20" i="20"/>
  <c r="L10" i="20"/>
  <c r="L17" i="20"/>
  <c r="L42" i="19"/>
  <c r="L33" i="19"/>
  <c r="L21" i="19"/>
  <c r="L26" i="19"/>
  <c r="L30" i="19"/>
  <c r="L7" i="19"/>
  <c r="L14" i="19"/>
  <c r="L19" i="19"/>
  <c r="L23" i="19"/>
  <c r="L16" i="19"/>
  <c r="L38" i="19"/>
  <c r="L25" i="19"/>
  <c r="L24" i="19"/>
  <c r="L32" i="19"/>
  <c r="I5" i="19"/>
  <c r="K5" i="19"/>
  <c r="L42" i="18"/>
  <c r="L21" i="18"/>
  <c r="L30" i="18"/>
  <c r="L16" i="18"/>
  <c r="L33" i="18"/>
  <c r="L14" i="18"/>
  <c r="L24" i="18"/>
  <c r="L32" i="18"/>
  <c r="L38" i="18"/>
  <c r="L25" i="18"/>
  <c r="L11" i="18"/>
  <c r="L40" i="18"/>
  <c r="L41" i="18"/>
  <c r="J7" i="18"/>
  <c r="L7" i="18" s="1"/>
  <c r="K5" i="18"/>
  <c r="L5" i="18" s="1"/>
  <c r="L29" i="14"/>
  <c r="L27" i="14"/>
  <c r="L28" i="14"/>
  <c r="H44" i="14"/>
  <c r="K44" i="14" s="1"/>
  <c r="F44" i="14"/>
  <c r="I44" i="14" s="1"/>
  <c r="H43" i="14"/>
  <c r="K43" i="14" s="1"/>
  <c r="F43" i="14"/>
  <c r="I43" i="14" s="1"/>
  <c r="H42" i="14"/>
  <c r="K42" i="14" s="1"/>
  <c r="G42" i="14"/>
  <c r="J42" i="14" s="1"/>
  <c r="H41" i="14"/>
  <c r="K41" i="14" s="1"/>
  <c r="G41" i="14"/>
  <c r="J41" i="14" s="1"/>
  <c r="H40" i="14"/>
  <c r="K40" i="14" s="1"/>
  <c r="G40" i="14"/>
  <c r="J40" i="14" s="1"/>
  <c r="L40" i="14" s="1"/>
  <c r="K39" i="14"/>
  <c r="J39" i="14"/>
  <c r="H38" i="14"/>
  <c r="K38" i="14" s="1"/>
  <c r="G38" i="14"/>
  <c r="J38" i="14" s="1"/>
  <c r="H37" i="14"/>
  <c r="K37" i="14" s="1"/>
  <c r="G37" i="14"/>
  <c r="J37" i="14" s="1"/>
  <c r="K35" i="14"/>
  <c r="J35" i="14"/>
  <c r="H34" i="14"/>
  <c r="K34" i="14" s="1"/>
  <c r="F34" i="14"/>
  <c r="I34" i="14" s="1"/>
  <c r="L34" i="14" s="1"/>
  <c r="H33" i="14"/>
  <c r="K33" i="14" s="1"/>
  <c r="G33" i="14"/>
  <c r="J33" i="14" s="1"/>
  <c r="H32" i="14"/>
  <c r="K32" i="14" s="1"/>
  <c r="F32" i="14"/>
  <c r="I32" i="14" s="1"/>
  <c r="H31" i="14"/>
  <c r="K31" i="14" s="1"/>
  <c r="G31" i="14"/>
  <c r="J31" i="14" s="1"/>
  <c r="H30" i="14"/>
  <c r="K30" i="14" s="1"/>
  <c r="G30" i="14"/>
  <c r="H26" i="14"/>
  <c r="K26" i="14" s="1"/>
  <c r="G26" i="14"/>
  <c r="J26" i="14" s="1"/>
  <c r="H25" i="14"/>
  <c r="K25" i="14" s="1"/>
  <c r="G25" i="14"/>
  <c r="J25" i="14" s="1"/>
  <c r="H24" i="14"/>
  <c r="K24" i="14" s="1"/>
  <c r="G24" i="14"/>
  <c r="J24" i="14" s="1"/>
  <c r="F24" i="14"/>
  <c r="I24" i="14" s="1"/>
  <c r="H23" i="14"/>
  <c r="K23" i="14" s="1"/>
  <c r="F23" i="14"/>
  <c r="I23" i="14" s="1"/>
  <c r="H22" i="14"/>
  <c r="K22" i="14" s="1"/>
  <c r="F22" i="14"/>
  <c r="I22" i="14" s="1"/>
  <c r="H21" i="14"/>
  <c r="K21" i="14" s="1"/>
  <c r="G21" i="14"/>
  <c r="J21" i="14" s="1"/>
  <c r="H20" i="14"/>
  <c r="K20" i="14" s="1"/>
  <c r="J20" i="14"/>
  <c r="I20" i="14"/>
  <c r="H19" i="14"/>
  <c r="K19" i="14" s="1"/>
  <c r="J19" i="14"/>
  <c r="H18" i="14"/>
  <c r="K18" i="14" s="1"/>
  <c r="J18" i="14"/>
  <c r="L18" i="14" s="1"/>
  <c r="H17" i="14"/>
  <c r="K17" i="14" s="1"/>
  <c r="G17" i="14"/>
  <c r="J17" i="14" s="1"/>
  <c r="F17" i="14"/>
  <c r="I17" i="14" s="1"/>
  <c r="H16" i="14"/>
  <c r="K16" i="14" s="1"/>
  <c r="G16" i="14"/>
  <c r="J16" i="14" s="1"/>
  <c r="H15" i="14"/>
  <c r="K15" i="14" s="1"/>
  <c r="F15" i="14"/>
  <c r="I15" i="14" s="1"/>
  <c r="H14" i="14"/>
  <c r="K14" i="14" s="1"/>
  <c r="G14" i="14"/>
  <c r="J14" i="14" s="1"/>
  <c r="L14" i="14" s="1"/>
  <c r="H13" i="14"/>
  <c r="K13" i="14" s="1"/>
  <c r="G13" i="14"/>
  <c r="J13" i="14" s="1"/>
  <c r="F13" i="14"/>
  <c r="I13" i="14" s="1"/>
  <c r="H12" i="14"/>
  <c r="K12" i="14" s="1"/>
  <c r="G12" i="14"/>
  <c r="J12" i="14" s="1"/>
  <c r="H11" i="14"/>
  <c r="K11" i="14" s="1"/>
  <c r="G11" i="14"/>
  <c r="J11" i="14" s="1"/>
  <c r="F11" i="14"/>
  <c r="I11" i="14" s="1"/>
  <c r="H10" i="14"/>
  <c r="K10" i="14" s="1"/>
  <c r="F10" i="14"/>
  <c r="I10" i="14" s="1"/>
  <c r="H9" i="14"/>
  <c r="K9" i="14" s="1"/>
  <c r="F9" i="14"/>
  <c r="I9" i="14" s="1"/>
  <c r="H8" i="14"/>
  <c r="K8" i="14" s="1"/>
  <c r="G8" i="14"/>
  <c r="J8" i="14" s="1"/>
  <c r="H7" i="14"/>
  <c r="K7" i="14" s="1"/>
  <c r="G7" i="14"/>
  <c r="J7" i="14" s="1"/>
  <c r="F7" i="14"/>
  <c r="I7" i="14" s="1"/>
  <c r="H6" i="14"/>
  <c r="K6" i="14" s="1"/>
  <c r="J6" i="14"/>
  <c r="H5" i="14"/>
  <c r="K5" i="14" s="1"/>
  <c r="J5" i="14"/>
  <c r="L27" i="19" l="1"/>
  <c r="L27" i="21"/>
  <c r="L46" i="21" s="1"/>
  <c r="L47" i="21" s="1"/>
  <c r="J30" i="14"/>
  <c r="L30" i="14" s="1"/>
  <c r="L46" i="14" s="1"/>
  <c r="G46" i="14"/>
  <c r="H46" i="14"/>
  <c r="H47" i="20"/>
  <c r="D46" i="20" s="1"/>
  <c r="H47" i="19"/>
  <c r="D46" i="19" s="1"/>
  <c r="L46" i="19"/>
  <c r="L47" i="19" s="1"/>
  <c r="L26" i="18"/>
  <c r="L46" i="18" s="1"/>
  <c r="L47" i="18" s="1"/>
  <c r="H47" i="18"/>
  <c r="D46" i="18" s="1"/>
  <c r="L5" i="21"/>
  <c r="L5" i="19"/>
  <c r="L25" i="14"/>
  <c r="L35" i="14"/>
  <c r="L7" i="14"/>
  <c r="L19" i="14"/>
  <c r="L13" i="14"/>
  <c r="L12" i="14"/>
  <c r="L43" i="14"/>
  <c r="L42" i="14"/>
  <c r="L20" i="14"/>
  <c r="L26" i="14"/>
  <c r="L37" i="14"/>
  <c r="L44" i="14"/>
  <c r="L38" i="14"/>
  <c r="L8" i="14"/>
  <c r="L31" i="14"/>
  <c r="L6" i="14"/>
  <c r="L10" i="14"/>
  <c r="L16" i="14"/>
  <c r="L22" i="14"/>
  <c r="L21" i="14"/>
  <c r="L41" i="14"/>
  <c r="L24" i="14"/>
  <c r="L9" i="14"/>
  <c r="L15" i="14"/>
  <c r="L39" i="14"/>
  <c r="L32" i="14"/>
  <c r="L33" i="14"/>
  <c r="L11" i="14"/>
  <c r="L17" i="14"/>
  <c r="L23" i="14"/>
  <c r="L5" i="14"/>
  <c r="H47" i="14" l="1"/>
  <c r="D46" i="14" s="1"/>
  <c r="L47"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Kam Poh Lin</author>
  </authors>
  <commentList>
    <comment ref="M1" authorId="0" shapeId="0" xr:uid="{0B5BDA4E-A309-49FE-BFD0-F22877E43AF5}">
      <text>
        <r>
          <rPr>
            <b/>
            <sz val="9"/>
            <color indexed="81"/>
            <rFont val="Tahoma"/>
            <family val="2"/>
          </rPr>
          <t>Kam Poh Lin:</t>
        </r>
        <r>
          <rPr>
            <sz val="9"/>
            <color indexed="81"/>
            <rFont val="Tahoma"/>
            <family val="2"/>
          </rPr>
          <t xml:space="preserve">
Based on guidance/definitions in "Scale* Tab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Kam Poh Lin</author>
  </authors>
  <commentList>
    <comment ref="A29" authorId="0" shapeId="0" xr:uid="{E31BC49D-CC15-4D24-8B37-5B5980B71DA4}">
      <text>
        <r>
          <rPr>
            <b/>
            <sz val="9"/>
            <color indexed="81"/>
            <rFont val="Tahoma"/>
            <family val="2"/>
          </rPr>
          <t>Kam Poh Lin:</t>
        </r>
        <r>
          <rPr>
            <sz val="9"/>
            <color indexed="81"/>
            <rFont val="Tahoma"/>
            <family val="2"/>
          </rPr>
          <t xml:space="preserve">
Increase to legal rate?</t>
        </r>
      </text>
    </comment>
  </commentList>
</comments>
</file>

<file path=xl/sharedStrings.xml><?xml version="1.0" encoding="utf-8"?>
<sst xmlns="http://schemas.openxmlformats.org/spreadsheetml/2006/main" count="1007" uniqueCount="196">
  <si>
    <t>2. Company &amp; Facility Information</t>
  </si>
  <si>
    <t>3. Answer Selection</t>
  </si>
  <si>
    <t>4. Completion Check</t>
  </si>
  <si>
    <t>5. Submission</t>
  </si>
  <si>
    <t>1. Purpose</t>
  </si>
  <si>
    <r>
      <t>Sustainability Risk Assessment Questionnaire for Supplier's</t>
    </r>
    <r>
      <rPr>
        <b/>
        <sz val="13"/>
        <color rgb="FF0070C0"/>
        <rFont val="Calibre Regular"/>
        <family val="2"/>
      </rPr>
      <t xml:space="preserve"> Facility</t>
    </r>
  </si>
  <si>
    <t xml:space="preserve">Answer Key </t>
  </si>
  <si>
    <t>Risk Level (Auto Populate)</t>
  </si>
  <si>
    <t xml:space="preserve">Impact/Criticality 
(Auto Populate) </t>
  </si>
  <si>
    <t>Impact/Criticality Scale</t>
  </si>
  <si>
    <t>Supplier's Co Name:</t>
  </si>
  <si>
    <t>Facility address:</t>
  </si>
  <si>
    <t>Category</t>
  </si>
  <si>
    <t>Q#</t>
  </si>
  <si>
    <t>Question</t>
  </si>
  <si>
    <t>Answer</t>
  </si>
  <si>
    <t>Answer Choices</t>
  </si>
  <si>
    <t>H</t>
  </si>
  <si>
    <t>M</t>
  </si>
  <si>
    <t>L</t>
  </si>
  <si>
    <t>Total</t>
  </si>
  <si>
    <t>Labor</t>
  </si>
  <si>
    <t>1.1</t>
  </si>
  <si>
    <t>Does your company have policies in place to prevent child labor and forced labor?</t>
  </si>
  <si>
    <r>
      <rPr>
        <i/>
        <sz val="12"/>
        <color rgb="FF000000"/>
        <rFont val="Calibre Regular"/>
        <family val="2"/>
      </rPr>
      <t>* Yes (</t>
    </r>
    <r>
      <rPr>
        <i/>
        <sz val="12"/>
        <color rgb="FF00B050"/>
        <rFont val="Calibre Regular"/>
        <family val="2"/>
      </rPr>
      <t>Low</t>
    </r>
    <r>
      <rPr>
        <i/>
        <sz val="12"/>
        <color rgb="FF000000"/>
        <rFont val="Calibre Regular"/>
        <family val="2"/>
      </rPr>
      <t>)
* No (</t>
    </r>
    <r>
      <rPr>
        <i/>
        <sz val="12"/>
        <color rgb="FFFF0000"/>
        <rFont val="Calibre Regular"/>
        <family val="2"/>
      </rPr>
      <t>HIgh</t>
    </r>
    <r>
      <rPr>
        <i/>
        <sz val="12"/>
        <color rgb="FF000000"/>
        <rFont val="Calibre Regular"/>
        <family val="2"/>
      </rPr>
      <t>)</t>
    </r>
  </si>
  <si>
    <t>1.2</t>
  </si>
  <si>
    <t>Is there a recruitment procedure for both local and foreign worker?</t>
  </si>
  <si>
    <r>
      <rPr>
        <i/>
        <sz val="12"/>
        <color rgb="FF000000"/>
        <rFont val="Calibre Regular"/>
        <family val="2"/>
      </rPr>
      <t>* Yes (</t>
    </r>
    <r>
      <rPr>
        <i/>
        <sz val="12"/>
        <color rgb="FF00B050"/>
        <rFont val="Calibre Regular"/>
        <family val="2"/>
      </rPr>
      <t>Low</t>
    </r>
    <r>
      <rPr>
        <i/>
        <sz val="12"/>
        <color rgb="FF000000"/>
        <rFont val="Calibre Regular"/>
        <family val="2"/>
      </rPr>
      <t>)
* No (</t>
    </r>
    <r>
      <rPr>
        <i/>
        <sz val="12"/>
        <color rgb="FFFF0000"/>
        <rFont val="Calibre Regular"/>
        <family val="2"/>
      </rPr>
      <t>High</t>
    </r>
    <r>
      <rPr>
        <i/>
        <sz val="12"/>
        <color rgb="FF000000"/>
        <rFont val="Calibre Regular"/>
        <family val="2"/>
      </rPr>
      <t>)</t>
    </r>
  </si>
  <si>
    <t>1.3</t>
  </si>
  <si>
    <t>What is your minimum hiring age?</t>
  </si>
  <si>
    <r>
      <t>* Under 15 (</t>
    </r>
    <r>
      <rPr>
        <b/>
        <sz val="12"/>
        <color rgb="FFC00000"/>
        <rFont val="Calibre Regular"/>
        <family val="2"/>
      </rPr>
      <t>STOP</t>
    </r>
    <r>
      <rPr>
        <sz val="12"/>
        <color theme="1"/>
        <rFont val="Calibre Regular"/>
        <family val="2"/>
      </rPr>
      <t>)
* 15 (</t>
    </r>
    <r>
      <rPr>
        <sz val="12"/>
        <color rgb="FFC00000"/>
        <rFont val="Calibre Regular"/>
        <family val="2"/>
      </rPr>
      <t>High</t>
    </r>
    <r>
      <rPr>
        <sz val="12"/>
        <color theme="1"/>
        <rFont val="Calibre Regular"/>
        <family val="2"/>
      </rPr>
      <t>)
* 16 (</t>
    </r>
    <r>
      <rPr>
        <sz val="12"/>
        <color rgb="FFFFC000"/>
        <rFont val="Calibre Regular"/>
        <family val="2"/>
      </rPr>
      <t>Medium</t>
    </r>
    <r>
      <rPr>
        <sz val="12"/>
        <color theme="1"/>
        <rFont val="Calibre Regular"/>
        <family val="2"/>
      </rPr>
      <t>) / 17 (</t>
    </r>
    <r>
      <rPr>
        <sz val="12"/>
        <color rgb="FFFFC000"/>
        <rFont val="Calibre Regular"/>
        <family val="2"/>
      </rPr>
      <t>Medium</t>
    </r>
    <r>
      <rPr>
        <sz val="12"/>
        <color theme="1"/>
        <rFont val="Calibre Regular"/>
        <family val="2"/>
      </rPr>
      <t>)
* 18 or higher (</t>
    </r>
    <r>
      <rPr>
        <sz val="12"/>
        <color rgb="FF00B050"/>
        <rFont val="Calibre Regular"/>
        <family val="2"/>
      </rPr>
      <t>Low</t>
    </r>
    <r>
      <rPr>
        <sz val="12"/>
        <color theme="1"/>
        <rFont val="Calibre Regular"/>
        <family val="2"/>
      </rPr>
      <t>)</t>
    </r>
  </si>
  <si>
    <t>1.4</t>
  </si>
  <si>
    <t>Do you have migrant workers from foreign countries in blue collar production or service roles? 
(Service includes cafeteria, security, warehouse, facilities/grounds, etc.)</t>
  </si>
  <si>
    <r>
      <t>* Yes (</t>
    </r>
    <r>
      <rPr>
        <i/>
        <sz val="12"/>
        <color rgb="FFFFC000"/>
        <rFont val="Calibre Regular"/>
        <family val="2"/>
      </rPr>
      <t>Medium</t>
    </r>
    <r>
      <rPr>
        <i/>
        <sz val="12"/>
        <color theme="1"/>
        <rFont val="Calibre Regular"/>
        <family val="2"/>
      </rPr>
      <t>)
* No (</t>
    </r>
    <r>
      <rPr>
        <i/>
        <sz val="12"/>
        <color rgb="FF00B050"/>
        <rFont val="Calibre Regular"/>
        <family val="2"/>
      </rPr>
      <t>Low</t>
    </r>
    <r>
      <rPr>
        <i/>
        <sz val="12"/>
        <color theme="1"/>
        <rFont val="Calibre Regular"/>
        <family val="2"/>
      </rPr>
      <t>)</t>
    </r>
  </si>
  <si>
    <t>1.5</t>
  </si>
  <si>
    <t>Who holds / is in posession of workers' original documents
(e.g. passport, official ID card)?</t>
  </si>
  <si>
    <r>
      <t>* All workers hold their own (</t>
    </r>
    <r>
      <rPr>
        <sz val="12"/>
        <color rgb="FF00B050"/>
        <rFont val="Calibre Regular"/>
        <family val="2"/>
      </rPr>
      <t>Low</t>
    </r>
    <r>
      <rPr>
        <sz val="12"/>
        <color theme="1"/>
        <rFont val="Calibre Regular"/>
        <family val="2"/>
      </rPr>
      <t>)
* The facility holds some or all (</t>
    </r>
    <r>
      <rPr>
        <sz val="12"/>
        <color rgb="FFC00000"/>
        <rFont val="Calibre Regular"/>
        <family val="2"/>
      </rPr>
      <t>High</t>
    </r>
    <r>
      <rPr>
        <sz val="12"/>
        <color theme="1"/>
        <rFont val="Calibre Regular"/>
        <family val="2"/>
      </rPr>
      <t>)
* Recruiter / Labor Agent or other holds some or all (</t>
    </r>
    <r>
      <rPr>
        <sz val="12"/>
        <color rgb="FFC00000"/>
        <rFont val="Calibre Regular"/>
        <family val="2"/>
      </rPr>
      <t>High</t>
    </r>
    <r>
      <rPr>
        <sz val="12"/>
        <color theme="1"/>
        <rFont val="Calibre Regular"/>
        <family val="2"/>
      </rPr>
      <t>)</t>
    </r>
  </si>
  <si>
    <t>1.6</t>
  </si>
  <si>
    <t>Who pays fees to agents or any third parties including (recruitment, medical fees, background checks, 
travel/transportation, ongoing service fees), during the process of recruitment and onboarding?</t>
  </si>
  <si>
    <r>
      <t>* Worker (</t>
    </r>
    <r>
      <rPr>
        <sz val="12"/>
        <color rgb="FFC00000"/>
        <rFont val="Calibre Regular"/>
        <family val="2"/>
      </rPr>
      <t>High</t>
    </r>
    <r>
      <rPr>
        <sz val="12"/>
        <color theme="1"/>
        <rFont val="Calibre Regular"/>
        <family val="2"/>
      </rPr>
      <t>)
* Worker pays and facility reimburses (</t>
    </r>
    <r>
      <rPr>
        <sz val="12"/>
        <color rgb="FFC00000"/>
        <rFont val="Calibre Regular"/>
        <family val="2"/>
      </rPr>
      <t>High</t>
    </r>
    <r>
      <rPr>
        <sz val="12"/>
        <color theme="1"/>
        <rFont val="Calibre Regular"/>
        <family val="2"/>
      </rPr>
      <t>)
* Your facility (</t>
    </r>
    <r>
      <rPr>
        <sz val="12"/>
        <color rgb="FF00B050"/>
        <rFont val="Calibre Regular"/>
        <family val="2"/>
      </rPr>
      <t>Low</t>
    </r>
    <r>
      <rPr>
        <sz val="12"/>
        <color theme="1"/>
        <rFont val="Calibre Regular"/>
        <family val="2"/>
      </rPr>
      <t>)
* Shared between worker and facility (</t>
    </r>
    <r>
      <rPr>
        <sz val="12"/>
        <color rgb="FFC00000"/>
        <rFont val="Calibre Regular"/>
        <family val="2"/>
      </rPr>
      <t>High</t>
    </r>
    <r>
      <rPr>
        <sz val="12"/>
        <color theme="1"/>
        <rFont val="Calibre Regular"/>
        <family val="2"/>
      </rPr>
      <t>)</t>
    </r>
  </si>
  <si>
    <t>1.7</t>
  </si>
  <si>
    <t>What is the most consecutive days your workers are allowed to work without a day off?</t>
  </si>
  <si>
    <r>
      <rPr>
        <sz val="12"/>
        <color rgb="FF000000"/>
        <rFont val="Calibre Regular"/>
        <family val="2"/>
      </rPr>
      <t>* 5  (</t>
    </r>
    <r>
      <rPr>
        <sz val="12"/>
        <color rgb="FF00B050"/>
        <rFont val="Calibre Regular"/>
        <family val="2"/>
      </rPr>
      <t>Low</t>
    </r>
    <r>
      <rPr>
        <sz val="12"/>
        <color rgb="FF000000"/>
        <rFont val="Calibre Regular"/>
        <family val="2"/>
      </rPr>
      <t>)
* 6  (</t>
    </r>
    <r>
      <rPr>
        <sz val="12"/>
        <color rgb="FFFFC000"/>
        <rFont val="Calibre Regular"/>
        <family val="2"/>
      </rPr>
      <t>Medium</t>
    </r>
    <r>
      <rPr>
        <sz val="12"/>
        <color rgb="FF000000"/>
        <rFont val="Calibre Regular"/>
        <family val="2"/>
      </rPr>
      <t>) / 7 (</t>
    </r>
    <r>
      <rPr>
        <sz val="12"/>
        <color rgb="FFFFC000"/>
        <rFont val="Calibre Regular"/>
        <family val="2"/>
      </rPr>
      <t>Medium</t>
    </r>
    <r>
      <rPr>
        <sz val="12"/>
        <color rgb="FF000000"/>
        <rFont val="Calibre Regular"/>
        <family val="2"/>
      </rPr>
      <t>)
* 8 or more (</t>
    </r>
    <r>
      <rPr>
        <sz val="12"/>
        <color rgb="FFC00000"/>
        <rFont val="Calibre Regular"/>
        <family val="2"/>
      </rPr>
      <t>High</t>
    </r>
    <r>
      <rPr>
        <sz val="12"/>
        <color rgb="FF000000"/>
        <rFont val="Calibre Regular"/>
        <family val="2"/>
      </rPr>
      <t xml:space="preserve">) </t>
    </r>
  </si>
  <si>
    <t>1.8</t>
  </si>
  <si>
    <t>Does any worker work more than the stricter of local law OR 60 hours per week (including overtime)?</t>
  </si>
  <si>
    <t>1.9</t>
  </si>
  <si>
    <t>What is the expectation on overtime?</t>
  </si>
  <si>
    <r>
      <t>* Some overtime is required (</t>
    </r>
    <r>
      <rPr>
        <sz val="12"/>
        <color rgb="FFFFC000"/>
        <rFont val="Calibre Regular"/>
        <family val="2"/>
      </rPr>
      <t>Medium</t>
    </r>
    <r>
      <rPr>
        <sz val="12"/>
        <color theme="1"/>
        <rFont val="Calibre Regular"/>
        <family val="2"/>
      </rPr>
      <t>)
* Overtime is always voluntary (</t>
    </r>
    <r>
      <rPr>
        <sz val="12"/>
        <color rgb="FF00B050"/>
        <rFont val="Calibre Regular"/>
        <family val="2"/>
      </rPr>
      <t>Low</t>
    </r>
    <r>
      <rPr>
        <sz val="12"/>
        <color theme="1"/>
        <rFont val="Calibre Regular"/>
        <family val="2"/>
      </rPr>
      <t>)
* Overtime is regularly expected (</t>
    </r>
    <r>
      <rPr>
        <sz val="12"/>
        <color rgb="FFFF0000"/>
        <rFont val="Calibre Regular"/>
        <family val="2"/>
      </rPr>
      <t>High</t>
    </r>
    <r>
      <rPr>
        <sz val="12"/>
        <color theme="1"/>
        <rFont val="Calibre Regular"/>
        <family val="2"/>
      </rPr>
      <t>)</t>
    </r>
  </si>
  <si>
    <t>1.10</t>
  </si>
  <si>
    <t>Are all workers in your facility paid minimum wage or higher? 
(including overtime…at least 125% of standard rate)?</t>
  </si>
  <si>
    <r>
      <t>* Yes, all workers are paid at least minimum wage and legal overtime &gt;=125% of standard rate (</t>
    </r>
    <r>
      <rPr>
        <i/>
        <sz val="12"/>
        <color rgb="FF00B050"/>
        <rFont val="Calibre Regular"/>
        <family val="2"/>
      </rPr>
      <t>Low</t>
    </r>
    <r>
      <rPr>
        <i/>
        <sz val="12"/>
        <color theme="1"/>
        <rFont val="Calibre Regular"/>
        <family val="2"/>
      </rPr>
      <t>)
* No, not all workers are paid at least minimum wage and legal overtime &gt;=125% of standard rate (</t>
    </r>
    <r>
      <rPr>
        <i/>
        <sz val="12"/>
        <color rgb="FFFFC000"/>
        <rFont val="Calibre Regular"/>
        <family val="2"/>
      </rPr>
      <t>Medium</t>
    </r>
    <r>
      <rPr>
        <i/>
        <sz val="12"/>
        <color theme="1"/>
        <rFont val="Calibre Regular"/>
        <family val="2"/>
      </rPr>
      <t>)</t>
    </r>
  </si>
  <si>
    <t>1.11</t>
  </si>
  <si>
    <t>If your company provides accommodation for the workers, do all your dormitories have valid legal permits and certifications if required by local law?</t>
  </si>
  <si>
    <r>
      <t>* Not Applicable (</t>
    </r>
    <r>
      <rPr>
        <i/>
        <sz val="12"/>
        <color rgb="FF00B050"/>
        <rFont val="Calibre Regular"/>
        <family val="2"/>
      </rPr>
      <t>Low</t>
    </r>
    <r>
      <rPr>
        <i/>
        <sz val="12"/>
        <color theme="1"/>
        <rFont val="Calibre Regular"/>
        <family val="2"/>
      </rPr>
      <t>)
* Yes (</t>
    </r>
    <r>
      <rPr>
        <i/>
        <sz val="12"/>
        <color rgb="FF00B050"/>
        <rFont val="Calibre Regular"/>
        <family val="2"/>
      </rPr>
      <t>Low</t>
    </r>
    <r>
      <rPr>
        <i/>
        <sz val="12"/>
        <color theme="1"/>
        <rFont val="Calibre Regular"/>
        <family val="2"/>
      </rPr>
      <t>)
* No (</t>
    </r>
    <r>
      <rPr>
        <i/>
        <sz val="12"/>
        <color rgb="FFFF0000"/>
        <rFont val="Calibre Regular"/>
        <family val="2"/>
      </rPr>
      <t>High</t>
    </r>
    <r>
      <rPr>
        <i/>
        <sz val="12"/>
        <color theme="1"/>
        <rFont val="Calibre Regular"/>
        <family val="2"/>
      </rPr>
      <t>)</t>
    </r>
  </si>
  <si>
    <t>1.12</t>
  </si>
  <si>
    <t>If your company provides accommodation for the workers, do the rooms have 8 or fewer people each with their own bed, at least 3.6 square meters or spaces each person, potable water on-site?</t>
  </si>
  <si>
    <r>
      <t>* Yes (</t>
    </r>
    <r>
      <rPr>
        <i/>
        <sz val="12"/>
        <color rgb="FF00B050"/>
        <rFont val="Calibre Regular"/>
        <family val="2"/>
      </rPr>
      <t>Low</t>
    </r>
    <r>
      <rPr>
        <i/>
        <sz val="12"/>
        <color theme="1"/>
        <rFont val="Calibre Regular"/>
        <family val="2"/>
      </rPr>
      <t>)
* No (</t>
    </r>
    <r>
      <rPr>
        <i/>
        <sz val="12"/>
        <color rgb="FFFFC000"/>
        <rFont val="Calibre Regular"/>
        <family val="2"/>
      </rPr>
      <t>Medium</t>
    </r>
    <r>
      <rPr>
        <i/>
        <sz val="12"/>
        <color theme="1"/>
        <rFont val="Calibre Regular"/>
        <family val="2"/>
      </rPr>
      <t>)</t>
    </r>
  </si>
  <si>
    <t>H&amp;S</t>
  </si>
  <si>
    <t>2.1</t>
  </si>
  <si>
    <t>Does your facility have an ISO45001 certified health and safety management system?</t>
  </si>
  <si>
    <r>
      <t>* Yes management system but not ISO certified (</t>
    </r>
    <r>
      <rPr>
        <i/>
        <sz val="12"/>
        <color rgb="FFFFC000"/>
        <rFont val="Calibre Regular"/>
        <family val="2"/>
      </rPr>
      <t>Medium</t>
    </r>
    <r>
      <rPr>
        <i/>
        <sz val="12"/>
        <color theme="1"/>
        <rFont val="Calibre Regular"/>
        <family val="2"/>
      </rPr>
      <t>)
* Yes, ISO certified (</t>
    </r>
    <r>
      <rPr>
        <i/>
        <sz val="12"/>
        <color rgb="FF00B050"/>
        <rFont val="Calibre Regular"/>
        <family val="2"/>
      </rPr>
      <t>Low</t>
    </r>
    <r>
      <rPr>
        <i/>
        <sz val="12"/>
        <color theme="1"/>
        <rFont val="Calibre Regular"/>
        <family val="2"/>
      </rPr>
      <t>)
* No management system (</t>
    </r>
    <r>
      <rPr>
        <i/>
        <sz val="12"/>
        <color rgb="FFFF0000"/>
        <rFont val="Calibre Regular"/>
        <family val="2"/>
      </rPr>
      <t>High</t>
    </r>
    <r>
      <rPr>
        <i/>
        <sz val="12"/>
        <color theme="1"/>
        <rFont val="Calibre Regular"/>
        <family val="2"/>
      </rPr>
      <t>)</t>
    </r>
  </si>
  <si>
    <t>2.2</t>
  </si>
  <si>
    <t>Is there a designated person responsible for health and safety at your facility?</t>
  </si>
  <si>
    <t>2.3</t>
  </si>
  <si>
    <t>Does your facility have a procedure to investigate work-related injuries 
and implement corrective actions?</t>
  </si>
  <si>
    <r>
      <t>* Yes (</t>
    </r>
    <r>
      <rPr>
        <i/>
        <sz val="12"/>
        <color rgb="FF00B050"/>
        <rFont val="Calibre Regular"/>
        <family val="2"/>
      </rPr>
      <t>Low</t>
    </r>
    <r>
      <rPr>
        <i/>
        <sz val="12"/>
        <color theme="1"/>
        <rFont val="Calibre Regular"/>
        <family val="2"/>
      </rPr>
      <t>)
* No (</t>
    </r>
    <r>
      <rPr>
        <i/>
        <sz val="12"/>
        <color rgb="FFFF0000"/>
        <rFont val="Calibre Regular"/>
        <family val="2"/>
      </rPr>
      <t>HIgh</t>
    </r>
    <r>
      <rPr>
        <i/>
        <sz val="12"/>
        <color theme="1"/>
        <rFont val="Calibre Regular"/>
        <family val="2"/>
      </rPr>
      <t>)</t>
    </r>
  </si>
  <si>
    <t>2.4</t>
  </si>
  <si>
    <t>In the last 12 months did any work-related fatalities or serious injuries occur at your facility?</t>
  </si>
  <si>
    <r>
      <rPr>
        <sz val="12"/>
        <color rgb="FF000000"/>
        <rFont val="Calibre Regular"/>
        <family val="2"/>
      </rPr>
      <t>* Yes - Fatality (</t>
    </r>
    <r>
      <rPr>
        <sz val="12"/>
        <color rgb="FFC00000"/>
        <rFont val="Calibre Regular"/>
        <family val="2"/>
      </rPr>
      <t>High</t>
    </r>
    <r>
      <rPr>
        <sz val="12"/>
        <color rgb="FF000000"/>
        <rFont val="Calibre Regular"/>
        <family val="2"/>
      </rPr>
      <t xml:space="preserve">)
* Yes - </t>
    </r>
    <r>
      <rPr>
        <sz val="12"/>
        <rFont val="Calibre Regular"/>
        <family val="2"/>
      </rPr>
      <t>Serious Injury (no fatalities)</t>
    </r>
    <r>
      <rPr>
        <sz val="12"/>
        <color rgb="FFFF0000"/>
        <rFont val="Calibre Regular"/>
        <family val="2"/>
      </rPr>
      <t xml:space="preserve"> (High</t>
    </r>
    <r>
      <rPr>
        <sz val="12"/>
        <color rgb="FF000000"/>
        <rFont val="Calibre Regular"/>
        <family val="2"/>
      </rPr>
      <t>)
*  No fatalities or serious injuries (</t>
    </r>
    <r>
      <rPr>
        <sz val="12"/>
        <color rgb="FF00B050"/>
        <rFont val="Calibre Regular"/>
        <family val="2"/>
      </rPr>
      <t>Low</t>
    </r>
    <r>
      <rPr>
        <sz val="12"/>
        <color rgb="FF000000"/>
        <rFont val="Calibre Regular"/>
        <family val="2"/>
      </rPr>
      <t>)</t>
    </r>
  </si>
  <si>
    <t>2.5</t>
  </si>
  <si>
    <t>Does the potential exist that your workers come in contact with flammable or corrosive substances, chemical or biological agents, harmful emissions or lasers?</t>
  </si>
  <si>
    <t>2.6</t>
  </si>
  <si>
    <t>Does your facility have an alarm system that covers every indoor area, in case of fire INCLUDING fire detection AND alarm systems in place and working in ALL rooms where people sleep (e.g. dormitories, residential quarters, temporary sleeping areas etc)?</t>
  </si>
  <si>
    <r>
      <t>* Yes (</t>
    </r>
    <r>
      <rPr>
        <i/>
        <sz val="12"/>
        <color rgb="FF00B050"/>
        <rFont val="Calibre Regular"/>
        <family val="2"/>
      </rPr>
      <t>Low</t>
    </r>
    <r>
      <rPr>
        <i/>
        <sz val="12"/>
        <color theme="1"/>
        <rFont val="Calibre Regular"/>
        <family val="2"/>
      </rPr>
      <t>)
* No (</t>
    </r>
    <r>
      <rPr>
        <i/>
        <sz val="12"/>
        <color rgb="FFFF0000"/>
        <rFont val="Calibre Regular"/>
        <family val="2"/>
      </rPr>
      <t>High</t>
    </r>
    <r>
      <rPr>
        <i/>
        <sz val="12"/>
        <color theme="1"/>
        <rFont val="Calibre Regular"/>
        <family val="2"/>
      </rPr>
      <t>)</t>
    </r>
  </si>
  <si>
    <t>2.7</t>
  </si>
  <si>
    <t>Are all emergency exits (including in living accomodations) clearly and properly marked, maintained, unlocked (from the inside) and free from blockage at all times?</t>
  </si>
  <si>
    <t>2.8</t>
  </si>
  <si>
    <t>Have you had a emergency evacuation drills for each shift in the last 12 months, including at least 1 drill while it was dark outside?</t>
  </si>
  <si>
    <r>
      <t>* Yes (</t>
    </r>
    <r>
      <rPr>
        <sz val="12"/>
        <color rgb="FF00B050"/>
        <rFont val="Calibre Regular"/>
        <family val="2"/>
      </rPr>
      <t>Low</t>
    </r>
    <r>
      <rPr>
        <sz val="12"/>
        <color theme="1"/>
        <rFont val="Calibre Regular"/>
        <family val="2"/>
      </rPr>
      <t>)
* Yes but not during nigh time (</t>
    </r>
    <r>
      <rPr>
        <sz val="12"/>
        <color rgb="FFFFC000"/>
        <rFont val="Calibre Regular"/>
        <family val="2"/>
      </rPr>
      <t>Medium</t>
    </r>
    <r>
      <rPr>
        <sz val="12"/>
        <color theme="1"/>
        <rFont val="Calibre Regular"/>
        <family val="2"/>
      </rPr>
      <t>)
* No (</t>
    </r>
    <r>
      <rPr>
        <sz val="12"/>
        <color rgb="FFFF0000"/>
        <rFont val="Calibre Regular"/>
        <family val="2"/>
      </rPr>
      <t>HIgh</t>
    </r>
    <r>
      <rPr>
        <sz val="12"/>
        <color theme="1"/>
        <rFont val="Calibre Regular"/>
        <family val="2"/>
      </rPr>
      <t>)</t>
    </r>
  </si>
  <si>
    <t>2.9</t>
  </si>
  <si>
    <t xml:space="preserve">
During the past 3 years, have any health and safety violations resulted in penalties or corrective actions, mandated by a court or government or local authority?
</t>
  </si>
  <si>
    <t>2.10</t>
  </si>
  <si>
    <t>Is there a procedure for selecting appropriate PPE and maintaining 
records of PPE issuance to workers?</t>
  </si>
  <si>
    <t>2.11</t>
  </si>
  <si>
    <t>Does your company have a chemical management policy or procedure in place?</t>
  </si>
  <si>
    <t>2.12</t>
  </si>
  <si>
    <t>Do workers using chemicals get proper training and safety gear?</t>
  </si>
  <si>
    <t>2.13</t>
  </si>
  <si>
    <t>Do you keep a list/registry of hazardous materials used?</t>
  </si>
  <si>
    <t>Environment</t>
  </si>
  <si>
    <t>3.1</t>
  </si>
  <si>
    <t>Does your company have an Environmental policy?</t>
  </si>
  <si>
    <t>3.2</t>
  </si>
  <si>
    <t xml:space="preserve">Do you have current and documented records at your facility for all environmental permits, 
licenses of  other legal authorization for each of these requirements? </t>
  </si>
  <si>
    <t>3.3</t>
  </si>
  <si>
    <t>Has there been an environmental emergency or incident at your facility in the last 12 months (for example, a pollution incident, or an accidental release of hazardous materials, water or sold waste)?</t>
  </si>
  <si>
    <r>
      <t>* Yes (</t>
    </r>
    <r>
      <rPr>
        <sz val="12"/>
        <color rgb="FFC00000"/>
        <rFont val="Calibre Regular"/>
        <family val="2"/>
      </rPr>
      <t>High</t>
    </r>
    <r>
      <rPr>
        <sz val="12"/>
        <color theme="1"/>
        <rFont val="Calibre Regular"/>
        <family val="2"/>
      </rPr>
      <t>)
* No (</t>
    </r>
    <r>
      <rPr>
        <sz val="12"/>
        <color rgb="FF00B050"/>
        <rFont val="Calibre Regular"/>
        <family val="2"/>
      </rPr>
      <t>Low</t>
    </r>
    <r>
      <rPr>
        <sz val="12"/>
        <color theme="1"/>
        <rFont val="Calibre Regular"/>
        <family val="2"/>
      </rPr>
      <t>)</t>
    </r>
  </si>
  <si>
    <t>3.4</t>
  </si>
  <si>
    <t>Does your facility have a program to reduce or eliminate pollution, emissions 
and waste in your operations?</t>
  </si>
  <si>
    <t>3.5</t>
  </si>
  <si>
    <t>In the last 12 months, have you been subject to a fine, penalty or legal proceedings regarding failure
to acquire or for operating without environmental permits or licenses or any other legal requirement?</t>
  </si>
  <si>
    <r>
      <t>* Yes (</t>
    </r>
    <r>
      <rPr>
        <i/>
        <sz val="12"/>
        <color rgb="FFC00000"/>
        <rFont val="Calibre Regular"/>
        <family val="2"/>
      </rPr>
      <t>High</t>
    </r>
    <r>
      <rPr>
        <i/>
        <sz val="12"/>
        <color theme="1"/>
        <rFont val="Calibre Regular"/>
        <family val="2"/>
      </rPr>
      <t>)
* No (</t>
    </r>
    <r>
      <rPr>
        <i/>
        <sz val="12"/>
        <color rgb="FF00B050"/>
        <rFont val="Calibre Regular"/>
        <family val="2"/>
      </rPr>
      <t>Low</t>
    </r>
    <r>
      <rPr>
        <i/>
        <sz val="12"/>
        <color theme="1"/>
        <rFont val="Calibre Regular"/>
        <family val="2"/>
      </rPr>
      <t>)</t>
    </r>
  </si>
  <si>
    <t>3.6</t>
  </si>
  <si>
    <t>SCM</t>
  </si>
  <si>
    <t>4.1</t>
  </si>
  <si>
    <t>Does your facility have a whistle-blower system in place through which your employees and your suppliers' employees can make anonymous reports of malpractice?</t>
  </si>
  <si>
    <r>
      <t>* Yes, for both our employees and our suppliers' employees (</t>
    </r>
    <r>
      <rPr>
        <i/>
        <sz val="12"/>
        <color rgb="FF00B050"/>
        <rFont val="Calibre Regular"/>
        <family val="2"/>
      </rPr>
      <t>Low</t>
    </r>
    <r>
      <rPr>
        <i/>
        <sz val="12"/>
        <color theme="1"/>
        <rFont val="Calibre Regular"/>
        <family val="2"/>
      </rPr>
      <t>)
* Yes, for our employees only (</t>
    </r>
    <r>
      <rPr>
        <i/>
        <sz val="12"/>
        <color rgb="FF00B050"/>
        <rFont val="Calibre Regular"/>
        <family val="2"/>
      </rPr>
      <t>Low</t>
    </r>
    <r>
      <rPr>
        <i/>
        <sz val="12"/>
        <color theme="1"/>
        <rFont val="Calibre Regular"/>
        <family val="2"/>
      </rPr>
      <t>)
* No (</t>
    </r>
    <r>
      <rPr>
        <i/>
        <sz val="12"/>
        <color rgb="FFFFC000"/>
        <rFont val="Calibre Regular"/>
        <family val="2"/>
      </rPr>
      <t>Medium</t>
    </r>
    <r>
      <rPr>
        <i/>
        <sz val="12"/>
        <color theme="1"/>
        <rFont val="Calibre Regular"/>
        <family val="2"/>
      </rPr>
      <t>)</t>
    </r>
  </si>
  <si>
    <t>4.2</t>
  </si>
  <si>
    <t>Do you place a contractual requirements on your suppliers (including any contractors or labor agents) to be in compliance with relevant legal requirements and RBA Code of Conduct?</t>
  </si>
  <si>
    <t>4.3</t>
  </si>
  <si>
    <t xml:space="preserve">If your company sources any 3TG minerals  (Tin, Tantalum, Tungsten, Gold) or cobalt, does your company have a conflict minerals due diligence process in place? </t>
  </si>
  <si>
    <r>
      <t>* Not Applicable (</t>
    </r>
    <r>
      <rPr>
        <i/>
        <sz val="12"/>
        <color rgb="FF00B050"/>
        <rFont val="Calibre Regular"/>
        <family val="2"/>
      </rPr>
      <t>Low</t>
    </r>
    <r>
      <rPr>
        <i/>
        <sz val="12"/>
        <color theme="1"/>
        <rFont val="Calibre Regular"/>
        <family val="2"/>
      </rPr>
      <t>)
* No (</t>
    </r>
    <r>
      <rPr>
        <i/>
        <sz val="12"/>
        <color rgb="FF00B050"/>
        <rFont val="Calibre Regular"/>
        <family val="2"/>
      </rPr>
      <t>Low</t>
    </r>
    <r>
      <rPr>
        <i/>
        <sz val="12"/>
        <color theme="1"/>
        <rFont val="Calibre Regular"/>
        <family val="2"/>
      </rPr>
      <t>)
* Yes (</t>
    </r>
    <r>
      <rPr>
        <i/>
        <sz val="12"/>
        <color rgb="FFFFC000"/>
        <rFont val="Calibre Regular"/>
        <family val="2"/>
      </rPr>
      <t>Medium</t>
    </r>
    <r>
      <rPr>
        <i/>
        <sz val="12"/>
        <color theme="1"/>
        <rFont val="Calibre Regular"/>
        <family val="2"/>
      </rPr>
      <t xml:space="preserve">)
</t>
    </r>
  </si>
  <si>
    <t>Ethics</t>
  </si>
  <si>
    <t>Is there a code of ethics or conduct in place in your company?</t>
  </si>
  <si>
    <t>Does your Code of Conduct explicitely refer to the RBA Code?</t>
  </si>
  <si>
    <t>Are anti-bribery and anti-corruption policies implemented and enforced?</t>
  </si>
  <si>
    <t>Has your facility been investigated by relevant authorities for an ethics violations such as bribery, embezzlement or tax evasion, over the last two years?</t>
  </si>
  <si>
    <t>Has your facility been subject to any legal proceedings over the past two years associated with
alleged infringements of other parties' intellectual property rights?'</t>
  </si>
  <si>
    <t>Self-Assessments Completion</t>
  </si>
  <si>
    <t>Total Questions</t>
  </si>
  <si>
    <t>Average</t>
  </si>
  <si>
    <t xml:space="preserve">* Yes 
* No </t>
  </si>
  <si>
    <t>Do all your dormitories have valid legal permits and certifications if required by local law?</t>
  </si>
  <si>
    <t>* Not Applicable (Low)
* Yes (Low)
* No (High)</t>
  </si>
  <si>
    <t>Yes</t>
  </si>
  <si>
    <t>Not Applicable</t>
  </si>
  <si>
    <t>No</t>
  </si>
  <si>
    <t>Under 15</t>
  </si>
  <si>
    <t>* Yes management system but not ISO certified (Medium)
* Yes, ISO certified (Low)
* No management system (High)</t>
  </si>
  <si>
    <t>Yes management system but not ISO certified</t>
  </si>
  <si>
    <t xml:space="preserve">Yes, ISO certified </t>
  </si>
  <si>
    <t>No management system</t>
  </si>
  <si>
    <t>18 or higher</t>
  </si>
  <si>
    <t>* All workers hold their own (Low)
* The facility holds some or all (High)
* Recruiter / Labor Agent or other holds some or all (High)</t>
  </si>
  <si>
    <t>All workers hold their own</t>
  </si>
  <si>
    <t>The facility holds some or all</t>
  </si>
  <si>
    <t>Recruiter / Labor Agent or other holds some or all</t>
  </si>
  <si>
    <t>* Worker (High)
* Worker pays and facility reimburses (High)
* Your facility (Low)
* Shared between worker and facility (High)</t>
  </si>
  <si>
    <t>Worker</t>
  </si>
  <si>
    <t>Worker pays and facility reimburses</t>
  </si>
  <si>
    <t>Your facility</t>
  </si>
  <si>
    <t>Shared between worker and facility</t>
  </si>
  <si>
    <t xml:space="preserve">* 5 (Low)
* 6 (Medium) / 7 (Medium)
* 8 or more (High) </t>
  </si>
  <si>
    <t>8 or more</t>
  </si>
  <si>
    <t>* Some overtime is required (Medium)
* Overtime is always voluntary (Low)
* Overtime is regularly expected (High)</t>
  </si>
  <si>
    <t>Some overtime is required</t>
  </si>
  <si>
    <t>Overtime is always voluntary</t>
  </si>
  <si>
    <t>Overtime is regularly expected</t>
  </si>
  <si>
    <t>* Yes, all workers are paid at least minimum wage and legal overtime &gt;=125% of standard rate (Low)
* No, not all workers are paid at least minimum wage and legal overtime &gt;=125% of standard rate (Medium)</t>
  </si>
  <si>
    <t>Yes, all workers are paid at least minimum wage and legal overtime &gt;=125% of standard rate</t>
  </si>
  <si>
    <t>No, not all workers are paid at least minimum wage and legal overtime &gt;=125% of standard rate</t>
  </si>
  <si>
    <t>* Verbal and written warnings and suspension and/or termination (Low)
* Monetary (Medium)
* Physical or corporal punishment (High)</t>
  </si>
  <si>
    <t>Verbal and written warnings and suspension and/or termination</t>
  </si>
  <si>
    <t>Monetary</t>
  </si>
  <si>
    <t>Physical or corporal punishment</t>
  </si>
  <si>
    <t>* Yes - Fatality (High)
* Yes - Serious Injury (no fatalities) (Medium)
* No fatalities or serious injuries (Low)</t>
  </si>
  <si>
    <t>Yes - Fatality</t>
  </si>
  <si>
    <t>Yes - Serious Injury (no fatalities)</t>
  </si>
  <si>
    <t>No fatalities or serious injuries</t>
  </si>
  <si>
    <t>* Yes (Low)
* Yes but not during nigh time (Medium)
* No (HIgh)</t>
  </si>
  <si>
    <t>Yes but not during night time</t>
  </si>
  <si>
    <t>* Yes, for both our employees and our suppliers' employees (Low)
* Yes, for our employees only (Low)
* No (Medium)</t>
  </si>
  <si>
    <t>Yes, for both our employees and our suppliers' employees</t>
  </si>
  <si>
    <t>Yes, for our employees only</t>
  </si>
  <si>
    <t>(i)</t>
  </si>
  <si>
    <t>(ii)</t>
  </si>
  <si>
    <t>providing products or services to VAT — not the headquarters or parent company if they are not directly supplying to VAT.</t>
  </si>
  <si>
    <t xml:space="preserve">   (ii) If there are not enough 'SAQ' tabs, please save your responses in a new file with a different file name.</t>
  </si>
  <si>
    <t xml:space="preserve">   (i) If more than one facility will be supplying products or services to VAT, please use a separate "SAQ" tab </t>
  </si>
  <si>
    <t xml:space="preserve">       for each facility (e.g., "SAQ_2", "SAQ_3", etc.) and complete them accordingly.</t>
  </si>
  <si>
    <t>Once completed, please send the file back to VAT’s Person-in-Charge (PIC).</t>
  </si>
  <si>
    <t>Do you track AND report on your Scope 1, 2 and significant categories
of Scope 3 greenhouse gas emissions?</t>
  </si>
  <si>
    <r>
      <rPr>
        <i/>
        <sz val="12"/>
        <color rgb="FF000000"/>
        <rFont val="Calibre Regular"/>
        <family val="2"/>
      </rPr>
      <t>* Yes for Scope 1 &amp; 2 (</t>
    </r>
    <r>
      <rPr>
        <i/>
        <sz val="12"/>
        <color rgb="FF00B050"/>
        <rFont val="Calibre Regular"/>
        <family val="2"/>
      </rPr>
      <t>Low</t>
    </r>
    <r>
      <rPr>
        <i/>
        <sz val="12"/>
        <color rgb="FF000000"/>
        <rFont val="Calibre Regular"/>
        <family val="2"/>
      </rPr>
      <t>)
* Yes for Scope 1 , 2, 3</t>
    </r>
    <r>
      <rPr>
        <i/>
        <sz val="12"/>
        <color rgb="FF00B050"/>
        <rFont val="Calibre Regular"/>
        <family val="2"/>
      </rPr>
      <t xml:space="preserve"> (Low)</t>
    </r>
    <r>
      <rPr>
        <i/>
        <sz val="12"/>
        <color rgb="FF000000"/>
        <rFont val="Calibre Regular"/>
        <family val="2"/>
      </rPr>
      <t xml:space="preserve">
* No (</t>
    </r>
    <r>
      <rPr>
        <i/>
        <sz val="12"/>
        <color rgb="FFFFC000"/>
        <rFont val="Calibre Regular"/>
        <family val="2"/>
      </rPr>
      <t>Medium</t>
    </r>
    <r>
      <rPr>
        <i/>
        <sz val="12"/>
        <color rgb="FF000000"/>
        <rFont val="Calibre Regular"/>
        <family val="2"/>
      </rPr>
      <t>)</t>
    </r>
  </si>
  <si>
    <t>3.7</t>
  </si>
  <si>
    <t>Has your company set climate reductions targets?</t>
  </si>
  <si>
    <r>
      <t>* Under 15 (</t>
    </r>
    <r>
      <rPr>
        <b/>
        <sz val="12"/>
        <rFont val="Calibre Regular"/>
        <family val="2"/>
      </rPr>
      <t>STOP</t>
    </r>
    <r>
      <rPr>
        <sz val="12"/>
        <rFont val="Calibre Regular"/>
        <family val="2"/>
      </rPr>
      <t>)
* 15 (High)
* 16 (Medium) / 17 (Medium)
* 18 or higher (Low)</t>
    </r>
  </si>
  <si>
    <t xml:space="preserve">Yes for Scope 1 , 2, 3 </t>
  </si>
  <si>
    <t xml:space="preserve">Yes for Scope 1 &amp; 2 </t>
  </si>
  <si>
    <r>
      <t>* Yes (</t>
    </r>
    <r>
      <rPr>
        <i/>
        <sz val="12"/>
        <color rgb="FF00B050"/>
        <rFont val="Calibre Regular"/>
        <family val="2"/>
      </rPr>
      <t>Low</t>
    </r>
    <r>
      <rPr>
        <i/>
        <sz val="12"/>
        <color theme="1"/>
        <rFont val="Calibre Regular"/>
        <family val="2"/>
      </rPr>
      <t>)
* Already registered on RBA platform (</t>
    </r>
    <r>
      <rPr>
        <i/>
        <sz val="12"/>
        <color rgb="FF92D050"/>
        <rFont val="Calibre Regular"/>
        <family val="2"/>
      </rPr>
      <t>Low</t>
    </r>
    <r>
      <rPr>
        <i/>
        <sz val="12"/>
        <color theme="1"/>
        <rFont val="Calibre Regular"/>
        <family val="2"/>
      </rPr>
      <t>)
* No (</t>
    </r>
    <r>
      <rPr>
        <i/>
        <sz val="12"/>
        <color rgb="FFFF0000"/>
        <rFont val="Calibre Regular"/>
        <family val="2"/>
      </rPr>
      <t>High</t>
    </r>
    <r>
      <rPr>
        <i/>
        <sz val="12"/>
        <color theme="1"/>
        <rFont val="Calibre Regular"/>
        <family val="2"/>
      </rPr>
      <t>)</t>
    </r>
  </si>
  <si>
    <t>- Ensure all 41 questions are answered.</t>
  </si>
  <si>
    <t>Already registered on RBA platform</t>
  </si>
  <si>
    <r>
      <t>* Yes (</t>
    </r>
    <r>
      <rPr>
        <i/>
        <sz val="12"/>
        <color rgb="FF00B050"/>
        <rFont val="Calibre Regular"/>
        <family val="2"/>
      </rPr>
      <t>Low</t>
    </r>
    <r>
      <rPr>
        <i/>
        <sz val="12"/>
        <color theme="1"/>
        <rFont val="Calibre Regular"/>
        <family val="2"/>
      </rPr>
      <t>)
* Already registered on RBA platform (</t>
    </r>
    <r>
      <rPr>
        <b/>
        <i/>
        <sz val="12"/>
        <color rgb="FF92D050"/>
        <rFont val="Calibre Regular"/>
        <family val="2"/>
      </rPr>
      <t>Low</t>
    </r>
    <r>
      <rPr>
        <b/>
        <i/>
        <sz val="12"/>
        <color theme="1"/>
        <rFont val="Calibre Regular"/>
        <family val="2"/>
      </rPr>
      <t>)</t>
    </r>
    <r>
      <rPr>
        <i/>
        <sz val="12"/>
        <color theme="1"/>
        <rFont val="Calibre Regular"/>
        <family val="2"/>
      </rPr>
      <t xml:space="preserve">
* No (</t>
    </r>
    <r>
      <rPr>
        <i/>
        <sz val="12"/>
        <color rgb="FFFF0000"/>
        <rFont val="Calibre Regular"/>
        <family val="2"/>
      </rPr>
      <t>High</t>
    </r>
    <r>
      <rPr>
        <i/>
        <sz val="12"/>
        <color theme="1"/>
        <rFont val="Calibre Regular"/>
        <family val="2"/>
      </rPr>
      <t>)</t>
    </r>
  </si>
  <si>
    <r>
      <t xml:space="preserve">If selected for commercial engagement with VAT, will your company register on the RBA (Responsible Business Alliance) platform and complete the RBA SAQs upon request?
</t>
    </r>
    <r>
      <rPr>
        <b/>
        <sz val="12"/>
        <color theme="1"/>
        <rFont val="Calibre Regular"/>
        <family val="2"/>
      </rPr>
      <t>Note</t>
    </r>
    <r>
      <rPr>
        <sz val="12"/>
        <color theme="1"/>
        <rFont val="Calibre Regular"/>
        <family val="2"/>
      </rPr>
      <t>: An annual fee of USD 250 applies for using the RBA tools.</t>
    </r>
  </si>
  <si>
    <t>RBA SAQs</t>
  </si>
  <si>
    <t xml:space="preserve">N/A - No chemical use </t>
  </si>
  <si>
    <t>1.1 Scope</t>
  </si>
  <si>
    <t>• Existing suppliers subject to ad hoc evaluation via this process.</t>
  </si>
  <si>
    <t xml:space="preserve">• Shortlisted new supplier/new site (Direct Materials, Onsite service providers, labour/staffing agents)
</t>
  </si>
  <si>
    <r>
      <t>- Please fill in your </t>
    </r>
    <r>
      <rPr>
        <sz val="13"/>
        <color rgb="FF0070C0"/>
        <rFont val="Segoe Sans"/>
      </rPr>
      <t>company name and facility address</t>
    </r>
    <r>
      <rPr>
        <b/>
        <sz val="13"/>
        <color rgb="FF424242"/>
        <rFont val="Segoe Sans"/>
      </rPr>
      <t> </t>
    </r>
    <r>
      <rPr>
        <sz val="13"/>
        <color rgb="FF424242"/>
        <rFont val="Segoe Sans"/>
        <charset val="1"/>
      </rPr>
      <t>in </t>
    </r>
    <r>
      <rPr>
        <b/>
        <sz val="13"/>
        <color rgb="FF424242"/>
        <rFont val="Segoe Sans"/>
      </rPr>
      <t>Row 2</t>
    </r>
    <r>
      <rPr>
        <sz val="13"/>
        <color rgb="FF424242"/>
        <rFont val="Segoe Sans"/>
        <charset val="1"/>
      </rPr>
      <t xml:space="preserve"> and </t>
    </r>
    <r>
      <rPr>
        <b/>
        <sz val="13"/>
        <color rgb="FF424242"/>
        <rFont val="Segoe Sans"/>
      </rPr>
      <t>Row 3</t>
    </r>
    <r>
      <rPr>
        <sz val="13"/>
        <color rgb="FF424242"/>
        <rFont val="Segoe Sans"/>
        <charset val="1"/>
      </rPr>
      <t> of the "SAQ_1" tab.</t>
    </r>
  </si>
  <si>
    <r>
      <t>- Complete</t>
    </r>
    <r>
      <rPr>
        <b/>
        <sz val="13"/>
        <color rgb="FF0070C0"/>
        <rFont val="Segoe Sans"/>
      </rPr>
      <t> all 41</t>
    </r>
    <r>
      <rPr>
        <sz val="13"/>
        <color rgb="FF424242"/>
        <rFont val="Segoe Sans"/>
        <charset val="1"/>
      </rPr>
      <t xml:space="preserve"> questions in the </t>
    </r>
    <r>
      <rPr>
        <b/>
        <sz val="13"/>
        <color rgb="FF424242"/>
        <rFont val="Segoe Sans"/>
      </rPr>
      <t>"SAQ_1"</t>
    </r>
    <r>
      <rPr>
        <sz val="13"/>
        <color rgb="FF424242"/>
        <rFont val="Segoe Sans"/>
        <charset val="1"/>
      </rPr>
      <t xml:space="preserve"> tab by the required deadline.</t>
    </r>
  </si>
  <si>
    <r>
      <t xml:space="preserve">- Use the dropdown menu in </t>
    </r>
    <r>
      <rPr>
        <sz val="13"/>
        <color rgb="FF0070C0"/>
        <rFont val="Segoe Sans"/>
      </rPr>
      <t>Column D ("Answer") t</t>
    </r>
    <r>
      <rPr>
        <sz val="13"/>
        <color rgb="FF424242"/>
        <rFont val="Segoe Sans"/>
        <charset val="1"/>
      </rPr>
      <t>o select your responses.</t>
    </r>
  </si>
  <si>
    <r>
      <t>- Refer to </t>
    </r>
    <r>
      <rPr>
        <sz val="13"/>
        <color rgb="FF0070C0"/>
        <rFont val="Segoe Sans"/>
      </rPr>
      <t>Row 46</t>
    </r>
    <r>
      <rPr>
        <sz val="13"/>
        <color rgb="FF424242"/>
        <rFont val="Segoe Sans"/>
        <charset val="1"/>
      </rPr>
      <t xml:space="preserve"> in </t>
    </r>
    <r>
      <rPr>
        <sz val="13"/>
        <color rgb="FF0070C0"/>
        <rFont val="Segoe Sans"/>
      </rPr>
      <t>Column D</t>
    </r>
    <r>
      <rPr>
        <sz val="13"/>
        <color rgb="FF424242"/>
        <rFont val="Segoe Sans"/>
        <charset val="1"/>
      </rPr>
      <t> to verify completion status:</t>
    </r>
  </si>
  <si>
    <r>
      <t>✅</t>
    </r>
    <r>
      <rPr>
        <sz val="13"/>
        <color theme="1"/>
        <rFont val="Segoe Sans"/>
      </rPr>
      <t xml:space="preserve"> It should indicate </t>
    </r>
    <r>
      <rPr>
        <b/>
        <sz val="13"/>
        <color theme="1"/>
        <rFont val="Segoe Sans"/>
      </rPr>
      <t>"COMPLETE"</t>
    </r>
    <r>
      <rPr>
        <b/>
        <sz val="13"/>
        <color theme="9" tint="-0.249977111117893"/>
        <rFont val="Segoe Sans"/>
      </rPr>
      <t>.</t>
    </r>
  </si>
  <si>
    <r>
      <rPr>
        <sz val="13"/>
        <color rgb="FFFF0000"/>
        <rFont val="Segoe Sans"/>
      </rPr>
      <t>❌</t>
    </r>
    <r>
      <rPr>
        <sz val="13"/>
        <color rgb="FF424242"/>
        <rFont val="Segoe Sans"/>
        <charset val="1"/>
      </rPr>
      <t xml:space="preserve"> If it shows "</t>
    </r>
    <r>
      <rPr>
        <b/>
        <sz val="13"/>
        <color rgb="FF424242"/>
        <rFont val="Segoe Sans"/>
      </rPr>
      <t>INCOMPLETE</t>
    </r>
    <r>
      <rPr>
        <sz val="13"/>
        <color rgb="FF424242"/>
        <rFont val="Segoe Sans"/>
        <charset val="1"/>
      </rPr>
      <t>" or "</t>
    </r>
    <r>
      <rPr>
        <b/>
        <sz val="13"/>
        <color rgb="FF424242"/>
        <rFont val="Segoe Sans"/>
      </rPr>
      <t>ERROR</t>
    </r>
    <r>
      <rPr>
        <sz val="13"/>
        <color rgb="FF424242"/>
        <rFont val="Segoe Sans"/>
        <charset val="1"/>
      </rPr>
      <t>", please review and ensure all questions have been answered correctly.</t>
    </r>
  </si>
  <si>
    <r>
      <t>This Sustainability SAQ is intended to assess the supplier's </t>
    </r>
    <r>
      <rPr>
        <sz val="13"/>
        <color rgb="FF0070C0"/>
        <rFont val="Segoe Sans"/>
      </rPr>
      <t>facility or facilities</t>
    </r>
    <r>
      <rPr>
        <sz val="13"/>
        <color rgb="FF424242"/>
        <rFont val="Segoe Sans"/>
        <charset val="1"/>
      </rPr>
      <t xml:space="preserve"> that will be </t>
    </r>
  </si>
  <si>
    <t>Instructions for Completing the Supplier Sustainability Self Assessment Questionnaire (SAQ):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</si>
</sst>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Aptos Narrow"/>
      <family val="2"/>
      <scheme val="minor"/>
    </font>
    <font>
      <b/>
      <sz val="11"/>
      <color theme="0"/>
      <name val="Aptos Narrow"/>
      <family val="2"/>
      <scheme val="minor"/>
    </font>
    <font>
      <b/>
      <sz val="11"/>
      <color theme="1"/>
      <name val="Aptos Narrow"/>
      <family val="2"/>
      <scheme val="minor"/>
    </font>
    <font>
      <i/>
      <sz val="10"/>
      <color theme="1"/>
      <name val="Aptos"/>
      <family val="2"/>
    </font>
    <font>
      <b/>
      <i/>
      <sz val="10"/>
      <color theme="1"/>
      <name val="Aptos"/>
      <family val="2"/>
    </font>
    <font>
      <sz val="9"/>
      <color indexed="81"/>
      <name val="Tahoma"/>
      <family val="2"/>
    </font>
    <font>
      <b/>
      <sz val="9"/>
      <color indexed="81"/>
      <name val="Tahoma"/>
      <family val="2"/>
    </font>
    <font>
      <b/>
      <sz val="12"/>
      <color theme="0"/>
      <name val="Calibre Regular"/>
      <family val="2"/>
    </font>
    <font>
      <sz val="12"/>
      <color theme="1"/>
      <name val="Calibre Regular"/>
      <family val="2"/>
    </font>
    <font>
      <b/>
      <sz val="12"/>
      <color rgb="FFC00000"/>
      <name val="Calibre Regular"/>
      <family val="2"/>
    </font>
    <font>
      <sz val="12"/>
      <color rgb="FFC00000"/>
      <name val="Calibre Regular"/>
      <family val="2"/>
    </font>
    <font>
      <sz val="12"/>
      <color rgb="FFFFC000"/>
      <name val="Calibre Regular"/>
      <family val="2"/>
    </font>
    <font>
      <sz val="12"/>
      <color rgb="FF00B050"/>
      <name val="Calibre Regular"/>
      <family val="2"/>
    </font>
    <font>
      <sz val="12"/>
      <color rgb="FF000000"/>
      <name val="Calibre Regular"/>
      <family val="2"/>
    </font>
    <font>
      <sz val="12"/>
      <color rgb="FFFF0000"/>
      <name val="Calibre Regular"/>
      <family val="2"/>
    </font>
    <font>
      <i/>
      <sz val="12"/>
      <color theme="1"/>
      <name val="Calibre Regular"/>
      <family val="2"/>
    </font>
    <font>
      <i/>
      <sz val="12"/>
      <color rgb="FF00B050"/>
      <name val="Calibre Regular"/>
      <family val="2"/>
    </font>
    <font>
      <i/>
      <sz val="12"/>
      <color rgb="FFFFC000"/>
      <name val="Calibre Regular"/>
      <family val="2"/>
    </font>
    <font>
      <i/>
      <sz val="12"/>
      <color rgb="FFFF0000"/>
      <name val="Calibre Regular"/>
      <family val="2"/>
    </font>
    <font>
      <i/>
      <sz val="12"/>
      <color rgb="FFC00000"/>
      <name val="Calibre Regular"/>
      <family val="2"/>
    </font>
    <font>
      <b/>
      <sz val="12"/>
      <color theme="1"/>
      <name val="Calibre Regular"/>
      <family val="2"/>
    </font>
    <font>
      <i/>
      <sz val="12"/>
      <color rgb="FF000000"/>
      <name val="Calibre Regular"/>
      <family val="2"/>
    </font>
    <font>
      <sz val="8"/>
      <name val="Aptos Narrow"/>
      <family val="2"/>
      <scheme val="minor"/>
    </font>
    <font>
      <b/>
      <sz val="10"/>
      <color rgb="FF424242"/>
      <name val="Segoe UI"/>
      <family val="2"/>
    </font>
    <font>
      <sz val="12"/>
      <name val="Calibre Regular"/>
      <family val="2"/>
    </font>
    <font>
      <b/>
      <sz val="11"/>
      <name val="Aptos Narrow"/>
      <family val="2"/>
      <scheme val="minor"/>
    </font>
    <font>
      <sz val="11"/>
      <color theme="1"/>
      <name val="Aptos Narrow"/>
      <family val="2"/>
      <scheme val="minor"/>
    </font>
    <font>
      <b/>
      <sz val="13"/>
      <color theme="1"/>
      <name val="Calibre Regular"/>
      <family val="2"/>
    </font>
    <font>
      <b/>
      <sz val="13"/>
      <color rgb="FF0070C0"/>
      <name val="Calibre Regular"/>
      <family val="2"/>
    </font>
    <font>
      <sz val="11"/>
      <color theme="0"/>
      <name val="Aptos Narrow"/>
      <family val="2"/>
      <scheme val="minor"/>
    </font>
    <font>
      <b/>
      <sz val="13"/>
      <color theme="9" tint="-0.499984740745262"/>
      <name val="Segoe Sans"/>
    </font>
    <font>
      <sz val="13"/>
      <color rgb="FF0070C0"/>
      <name val="Segoe Sans"/>
    </font>
    <font>
      <b/>
      <sz val="13"/>
      <color rgb="FF424242"/>
      <name val="Segoe Sans"/>
    </font>
    <font>
      <sz val="13"/>
      <color theme="1"/>
      <name val="Aptos Narrow"/>
      <family val="2"/>
      <scheme val="minor"/>
    </font>
    <font>
      <sz val="13"/>
      <color rgb="FF424242"/>
      <name val="Segoe Sans"/>
      <charset val="1"/>
    </font>
    <font>
      <sz val="13"/>
      <color theme="9" tint="-0.249977111117893"/>
      <name val="Segoe Sans"/>
    </font>
    <font>
      <sz val="13"/>
      <color theme="1"/>
      <name val="Segoe Sans"/>
    </font>
    <font>
      <sz val="13"/>
      <color rgb="FF424242"/>
      <name val="Segoe Sans"/>
    </font>
    <font>
      <sz val="13"/>
      <color rgb="FFFF0000"/>
      <name val="Segoe Sans"/>
    </font>
    <font>
      <i/>
      <sz val="12"/>
      <name val="Calibre Regular"/>
      <family val="2"/>
    </font>
    <font>
      <sz val="11"/>
      <name val="Aptos Narrow"/>
      <family val="2"/>
      <scheme val="minor"/>
    </font>
    <font>
      <b/>
      <sz val="12"/>
      <name val="Calibre Regular"/>
      <family val="2"/>
    </font>
    <font>
      <i/>
      <sz val="12"/>
      <color rgb="FF92D050"/>
      <name val="Calibre Regular"/>
      <family val="2"/>
    </font>
    <font>
      <b/>
      <i/>
      <sz val="12"/>
      <color rgb="FF92D050"/>
      <name val="Calibre Regular"/>
      <family val="2"/>
    </font>
    <font>
      <b/>
      <i/>
      <sz val="12"/>
      <color theme="1"/>
      <name val="Calibre Regular"/>
      <family val="2"/>
    </font>
    <font>
      <b/>
      <sz val="13"/>
      <color rgb="FF0070C0"/>
      <name val="Segoe Sans"/>
    </font>
    <font>
      <b/>
      <sz val="13"/>
      <color theme="1"/>
      <name val="Segoe Sans"/>
    </font>
    <font>
      <b/>
      <sz val="13"/>
      <color theme="9" tint="-0.249977111117893"/>
      <name val="Segoe Sans"/>
    </font>
  </fonts>
  <fills count="17">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1E4D77"/>
        <bgColor indexed="64"/>
      </patternFill>
    </fill>
    <fill>
      <patternFill patternType="solid">
        <fgColor theme="3" tint="0.89999084444715716"/>
        <bgColor indexed="64"/>
      </patternFill>
    </fill>
    <fill>
      <patternFill patternType="solid">
        <fgColor rgb="FFFFFFCC"/>
        <bgColor indexed="64"/>
      </patternFill>
    </fill>
    <fill>
      <patternFill patternType="solid">
        <fgColor rgb="FF92D050"/>
        <bgColor indexed="64"/>
      </patternFill>
    </fill>
    <fill>
      <patternFill patternType="solid">
        <fgColor theme="0"/>
        <bgColor indexed="64"/>
      </patternFill>
    </fill>
    <fill>
      <patternFill patternType="solid">
        <fgColor theme="5" tint="0.79998168889431442"/>
        <bgColor indexed="64"/>
      </patternFill>
    </fill>
    <fill>
      <patternFill patternType="solid">
        <fgColor rgb="FFFFC000"/>
        <bgColor indexed="64"/>
      </patternFill>
    </fill>
    <fill>
      <patternFill patternType="solid">
        <fgColor theme="3" tint="0.499984740745262"/>
        <bgColor indexed="64"/>
      </patternFill>
    </fill>
    <fill>
      <patternFill patternType="solid">
        <fgColor theme="6" tint="0.39997558519241921"/>
        <bgColor indexed="64"/>
      </patternFill>
    </fill>
    <fill>
      <patternFill patternType="solid">
        <fgColor theme="2"/>
        <bgColor indexed="64"/>
      </patternFill>
    </fill>
    <fill>
      <patternFill patternType="solid">
        <fgColor theme="7" tint="0.79998168889431442"/>
        <bgColor indexed="64"/>
      </patternFill>
    </fill>
    <fill>
      <patternFill patternType="solid">
        <fgColor theme="5"/>
        <bgColor indexed="64"/>
      </patternFill>
    </fill>
    <fill>
      <patternFill patternType="solid">
        <fgColor theme="6" tint="0.79998168889431442"/>
        <bgColor indexed="64"/>
      </patternFill>
    </fill>
  </fills>
  <borders count="18">
    <border>
      <left/>
      <right/>
      <top/>
      <bottom/>
      <diagonal/>
    </border>
    <border>
      <left style="medium">
        <color rgb="FF000000"/>
      </left>
      <right/>
      <top/>
      <bottom style="thin">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26" fillId="0" borderId="0" applyFont="0" applyFill="0" applyBorder="0" applyAlignment="0" applyProtection="0"/>
  </cellStyleXfs>
  <cellXfs count="93">
    <xf numFmtId="0" fontId="0" fillId="0" borderId="0" xfId="0"/>
    <xf numFmtId="0" fontId="0" fillId="0" borderId="5" xfId="0" applyBorder="1" applyAlignment="1">
      <alignment horizontal="center" vertical="center"/>
    </xf>
    <xf numFmtId="0" fontId="2" fillId="0" borderId="4" xfId="0" applyFont="1" applyBorder="1" applyAlignment="1">
      <alignment horizontal="right" vertical="center"/>
    </xf>
    <xf numFmtId="0" fontId="1" fillId="2" borderId="0" xfId="0" applyFont="1" applyFill="1" applyAlignment="1">
      <alignment horizontal="center" vertical="center"/>
    </xf>
    <xf numFmtId="0" fontId="2" fillId="3" borderId="0" xfId="0" applyFont="1" applyFill="1" applyAlignment="1">
      <alignment horizontal="center" vertical="center"/>
    </xf>
    <xf numFmtId="0" fontId="3" fillId="0" borderId="0" xfId="0" applyFont="1" applyAlignment="1">
      <alignment horizontal="right" vertical="center" wrapText="1"/>
    </xf>
    <xf numFmtId="0" fontId="4" fillId="0" borderId="0" xfId="0" applyFont="1" applyAlignment="1">
      <alignment horizontal="center" vertical="center"/>
    </xf>
    <xf numFmtId="0" fontId="7" fillId="4" borderId="6" xfId="0" applyFont="1" applyFill="1" applyBorder="1" applyAlignment="1">
      <alignment horizontal="center" vertical="center"/>
    </xf>
    <xf numFmtId="0" fontId="7" fillId="4" borderId="2" xfId="0" applyFont="1" applyFill="1" applyBorder="1" applyAlignment="1">
      <alignment horizontal="center" vertical="center"/>
    </xf>
    <xf numFmtId="0" fontId="8" fillId="0" borderId="0" xfId="0" applyFont="1"/>
    <xf numFmtId="0" fontId="8" fillId="0" borderId="5" xfId="0" applyFont="1" applyBorder="1" applyAlignment="1">
      <alignment vertical="center"/>
    </xf>
    <xf numFmtId="0" fontId="15" fillId="0" borderId="5" xfId="0" applyFont="1" applyBorder="1" applyAlignment="1">
      <alignment vertical="center"/>
    </xf>
    <xf numFmtId="0" fontId="15" fillId="8" borderId="5" xfId="0" applyFont="1" applyFill="1" applyBorder="1" applyAlignment="1">
      <alignment vertical="center" wrapText="1"/>
    </xf>
    <xf numFmtId="0" fontId="8" fillId="8" borderId="5" xfId="0" applyFont="1" applyFill="1" applyBorder="1" applyAlignment="1">
      <alignment vertical="center" wrapText="1"/>
    </xf>
    <xf numFmtId="0" fontId="8" fillId="0" borderId="0" xfId="0" applyFont="1" applyAlignment="1">
      <alignment vertical="center"/>
    </xf>
    <xf numFmtId="0" fontId="8" fillId="0" borderId="5" xfId="0" applyFont="1" applyBorder="1" applyAlignment="1">
      <alignment horizontal="left" vertical="center" indent="2"/>
    </xf>
    <xf numFmtId="0" fontId="8" fillId="0" borderId="8" xfId="0" applyFont="1" applyBorder="1" applyAlignment="1">
      <alignment horizontal="left" vertical="center" indent="2"/>
    </xf>
    <xf numFmtId="0" fontId="8" fillId="0" borderId="9" xfId="0" applyFont="1" applyBorder="1" applyAlignment="1">
      <alignment horizontal="left" vertical="center" indent="2"/>
    </xf>
    <xf numFmtId="0" fontId="8" fillId="0" borderId="9" xfId="0" applyFont="1" applyBorder="1" applyAlignment="1">
      <alignment horizontal="left" vertical="center" wrapText="1" indent="2"/>
    </xf>
    <xf numFmtId="0" fontId="8" fillId="0" borderId="10" xfId="0" applyFont="1" applyBorder="1" applyAlignment="1">
      <alignment horizontal="left" vertical="top" wrapText="1" indent="2"/>
    </xf>
    <xf numFmtId="0" fontId="8" fillId="0" borderId="10" xfId="0" applyFont="1" applyBorder="1" applyAlignment="1">
      <alignment horizontal="left" vertical="center" indent="2"/>
    </xf>
    <xf numFmtId="0" fontId="8" fillId="8" borderId="0" xfId="0" applyFont="1" applyFill="1"/>
    <xf numFmtId="0" fontId="7" fillId="11" borderId="7" xfId="0" applyFont="1" applyFill="1" applyBorder="1" applyAlignment="1">
      <alignment vertical="center"/>
    </xf>
    <xf numFmtId="0" fontId="8" fillId="0" borderId="0" xfId="0" applyFont="1" applyAlignment="1">
      <alignment horizontal="center" vertical="center"/>
    </xf>
    <xf numFmtId="0" fontId="20" fillId="8" borderId="0" xfId="0" applyFont="1" applyFill="1" applyAlignment="1">
      <alignment horizontal="right"/>
    </xf>
    <xf numFmtId="0" fontId="8" fillId="0" borderId="0" xfId="0" applyFont="1" applyAlignment="1">
      <alignment horizontal="right"/>
    </xf>
    <xf numFmtId="0" fontId="20" fillId="3" borderId="0" xfId="0" applyFont="1" applyFill="1"/>
    <xf numFmtId="0" fontId="20" fillId="0" borderId="0" xfId="0" applyFont="1" applyAlignment="1">
      <alignment horizontal="center"/>
    </xf>
    <xf numFmtId="0" fontId="8" fillId="0" borderId="10" xfId="0" applyFont="1" applyBorder="1" applyAlignment="1">
      <alignment horizontal="left" vertical="center" wrapText="1" indent="2"/>
    </xf>
    <xf numFmtId="0" fontId="8" fillId="0" borderId="5" xfId="0" quotePrefix="1" applyFont="1" applyBorder="1" applyAlignment="1">
      <alignment horizontal="center" vertical="center"/>
    </xf>
    <xf numFmtId="0" fontId="8" fillId="0" borderId="1" xfId="0" applyFont="1" applyBorder="1" applyAlignment="1">
      <alignment horizontal="left" vertical="center" wrapText="1" indent="2"/>
    </xf>
    <xf numFmtId="0" fontId="8" fillId="0" borderId="8" xfId="0" applyFont="1" applyBorder="1" applyAlignment="1">
      <alignment horizontal="left" vertical="center" wrapText="1" indent="2"/>
    </xf>
    <xf numFmtId="0" fontId="8" fillId="0" borderId="5" xfId="0" applyFont="1" applyBorder="1" applyAlignment="1">
      <alignment horizontal="left" vertical="center" wrapText="1" indent="2"/>
    </xf>
    <xf numFmtId="0" fontId="2" fillId="12" borderId="0" xfId="0" applyFont="1" applyFill="1" applyAlignment="1">
      <alignment horizontal="center" vertical="center"/>
    </xf>
    <xf numFmtId="0" fontId="23" fillId="0" borderId="0" xfId="0" applyFont="1"/>
    <xf numFmtId="0" fontId="20" fillId="8" borderId="0" xfId="0" applyFont="1" applyFill="1" applyAlignment="1">
      <alignment horizontal="center"/>
    </xf>
    <xf numFmtId="0" fontId="24" fillId="0" borderId="9" xfId="0" applyFont="1" applyBorder="1" applyAlignment="1">
      <alignment horizontal="left" vertical="center" wrapText="1" indent="2"/>
    </xf>
    <xf numFmtId="0" fontId="1" fillId="2" borderId="11" xfId="0" applyFont="1" applyFill="1" applyBorder="1" applyAlignment="1">
      <alignment horizontal="center" vertical="center"/>
    </xf>
    <xf numFmtId="0" fontId="1" fillId="10" borderId="11" xfId="0" applyFont="1" applyFill="1" applyBorder="1" applyAlignment="1">
      <alignment horizontal="center" vertical="center"/>
    </xf>
    <xf numFmtId="0" fontId="1" fillId="12" borderId="11" xfId="0" applyFont="1" applyFill="1" applyBorder="1" applyAlignment="1">
      <alignment horizontal="center" vertical="center"/>
    </xf>
    <xf numFmtId="0" fontId="25" fillId="8" borderId="11" xfId="0" applyFont="1" applyFill="1" applyBorder="1" applyAlignment="1">
      <alignment horizontal="center" vertical="center"/>
    </xf>
    <xf numFmtId="0" fontId="2" fillId="6" borderId="5" xfId="0" applyFont="1" applyFill="1" applyBorder="1" applyAlignment="1">
      <alignment horizontal="center" vertical="center"/>
    </xf>
    <xf numFmtId="0" fontId="20" fillId="0" borderId="0" xfId="0" applyFont="1"/>
    <xf numFmtId="9" fontId="8" fillId="0" borderId="0" xfId="1" applyFont="1"/>
    <xf numFmtId="2" fontId="20" fillId="0" borderId="0" xfId="0" applyNumberFormat="1" applyFont="1"/>
    <xf numFmtId="0" fontId="0" fillId="0" borderId="5" xfId="0" applyBorder="1"/>
    <xf numFmtId="0" fontId="20" fillId="0" borderId="0" xfId="0" applyFont="1" applyAlignment="1">
      <alignment wrapText="1"/>
    </xf>
    <xf numFmtId="2" fontId="20" fillId="6" borderId="12" xfId="0" applyNumberFormat="1" applyFont="1" applyFill="1" applyBorder="1" applyAlignment="1">
      <alignment horizontal="center"/>
    </xf>
    <xf numFmtId="0" fontId="2" fillId="13" borderId="5" xfId="0" applyFont="1" applyFill="1" applyBorder="1" applyAlignment="1">
      <alignment horizontal="center" vertical="center"/>
    </xf>
    <xf numFmtId="2" fontId="20" fillId="13" borderId="12" xfId="0" applyNumberFormat="1" applyFont="1" applyFill="1" applyBorder="1" applyAlignment="1">
      <alignment horizontal="center"/>
    </xf>
    <xf numFmtId="0" fontId="8" fillId="0" borderId="16" xfId="0" quotePrefix="1" applyFont="1" applyBorder="1" applyAlignment="1">
      <alignment horizontal="center" vertical="center"/>
    </xf>
    <xf numFmtId="0" fontId="8" fillId="0" borderId="17" xfId="0" applyFont="1" applyBorder="1" applyAlignment="1">
      <alignment horizontal="left" vertical="center" wrapText="1" indent="2"/>
    </xf>
    <xf numFmtId="0" fontId="15" fillId="0" borderId="5" xfId="0" applyFont="1" applyBorder="1" applyAlignment="1">
      <alignment vertical="center" wrapText="1"/>
    </xf>
    <xf numFmtId="0" fontId="8" fillId="0" borderId="5" xfId="0" applyFont="1" applyBorder="1" applyAlignment="1">
      <alignment vertical="center" wrapText="1"/>
    </xf>
    <xf numFmtId="0" fontId="0" fillId="15" borderId="5" xfId="0" applyFill="1" applyBorder="1" applyAlignment="1">
      <alignment horizontal="center" vertical="center"/>
    </xf>
    <xf numFmtId="0" fontId="20" fillId="5" borderId="0" xfId="0" applyFont="1" applyFill="1" applyAlignment="1">
      <alignment horizontal="center" vertical="center"/>
    </xf>
    <xf numFmtId="0" fontId="20" fillId="5" borderId="0" xfId="0" applyFont="1" applyFill="1" applyAlignment="1">
      <alignment horizontal="center" vertical="center" wrapText="1"/>
    </xf>
    <xf numFmtId="0" fontId="20" fillId="9" borderId="0" xfId="0" applyFont="1" applyFill="1" applyAlignment="1">
      <alignment horizontal="center" vertical="center"/>
    </xf>
    <xf numFmtId="0" fontId="7" fillId="4" borderId="2" xfId="0" applyFont="1" applyFill="1" applyBorder="1" applyAlignment="1" applyProtection="1">
      <alignment horizontal="center" vertical="center"/>
      <protection locked="0"/>
    </xf>
    <xf numFmtId="0" fontId="8" fillId="0" borderId="5" xfId="0"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0" fontId="2" fillId="7" borderId="3" xfId="0" applyFont="1" applyFill="1" applyBorder="1" applyAlignment="1" applyProtection="1">
      <alignment horizontal="center" vertical="center"/>
      <protection locked="0"/>
    </xf>
    <xf numFmtId="0" fontId="29" fillId="8" borderId="0" xfId="0" applyFont="1" applyFill="1"/>
    <xf numFmtId="0" fontId="20" fillId="14" borderId="0" xfId="0" applyFont="1" applyFill="1" applyProtection="1">
      <protection locked="0"/>
    </xf>
    <xf numFmtId="0" fontId="30" fillId="5" borderId="0" xfId="0" applyFont="1" applyFill="1"/>
    <xf numFmtId="0" fontId="32" fillId="5" borderId="0" xfId="0" applyFont="1" applyFill="1"/>
    <xf numFmtId="0" fontId="33" fillId="5" borderId="0" xfId="0" applyFont="1" applyFill="1"/>
    <xf numFmtId="0" fontId="34" fillId="5" borderId="0" xfId="0" applyFont="1" applyFill="1"/>
    <xf numFmtId="0" fontId="34" fillId="5" borderId="0" xfId="0" quotePrefix="1" applyFont="1" applyFill="1"/>
    <xf numFmtId="0" fontId="33" fillId="5" borderId="0" xfId="0" applyFont="1" applyFill="1" applyAlignment="1">
      <alignment horizontal="right"/>
    </xf>
    <xf numFmtId="0" fontId="35" fillId="5" borderId="0" xfId="0" applyFont="1" applyFill="1"/>
    <xf numFmtId="0" fontId="37" fillId="5" borderId="0" xfId="0" applyFont="1" applyFill="1"/>
    <xf numFmtId="0" fontId="40" fillId="8" borderId="0" xfId="0" applyFont="1" applyFill="1"/>
    <xf numFmtId="0" fontId="39" fillId="8" borderId="5" xfId="0" applyFont="1" applyFill="1" applyBorder="1" applyAlignment="1">
      <alignment vertical="center" wrapText="1"/>
    </xf>
    <xf numFmtId="0" fontId="24" fillId="8" borderId="5" xfId="0" applyFont="1" applyFill="1" applyBorder="1" applyAlignment="1">
      <alignment vertical="center" wrapText="1"/>
    </xf>
    <xf numFmtId="0" fontId="24" fillId="8" borderId="9" xfId="0" applyFont="1" applyFill="1" applyBorder="1" applyAlignment="1">
      <alignment horizontal="left" vertical="center" wrapText="1" indent="2"/>
    </xf>
    <xf numFmtId="0" fontId="39" fillId="8" borderId="9" xfId="0" applyFont="1" applyFill="1" applyBorder="1" applyAlignment="1">
      <alignment horizontal="left" vertical="center" wrapText="1" indent="2"/>
    </xf>
    <xf numFmtId="0" fontId="40" fillId="8" borderId="0" xfId="0" applyFont="1" applyFill="1" applyAlignment="1">
      <alignment horizontal="left"/>
    </xf>
    <xf numFmtId="0" fontId="24" fillId="8" borderId="5" xfId="0" applyFont="1" applyFill="1" applyBorder="1" applyAlignment="1">
      <alignment horizontal="left" vertical="center" wrapText="1"/>
    </xf>
    <xf numFmtId="0" fontId="40" fillId="8" borderId="0" xfId="0" applyFont="1" applyFill="1" applyAlignment="1">
      <alignment horizontal="center"/>
    </xf>
    <xf numFmtId="0" fontId="30" fillId="5" borderId="0" xfId="0" applyFont="1" applyFill="1" applyAlignment="1">
      <alignment horizontal="left"/>
    </xf>
    <xf numFmtId="0" fontId="33" fillId="5" borderId="0" xfId="0" applyFont="1" applyFill="1" applyAlignment="1">
      <alignment horizontal="left"/>
    </xf>
    <xf numFmtId="0" fontId="33" fillId="5" borderId="0" xfId="0" applyFont="1" applyFill="1" applyAlignment="1">
      <alignment wrapText="1"/>
    </xf>
    <xf numFmtId="0" fontId="20" fillId="5" borderId="13" xfId="0" applyFont="1" applyFill="1" applyBorder="1" applyAlignment="1">
      <alignment horizontal="center" vertical="center"/>
    </xf>
    <xf numFmtId="0" fontId="20" fillId="5" borderId="14" xfId="0" applyFont="1" applyFill="1" applyBorder="1" applyAlignment="1">
      <alignment horizontal="center" vertical="center"/>
    </xf>
    <xf numFmtId="0" fontId="20" fillId="5" borderId="15" xfId="0" applyFont="1" applyFill="1" applyBorder="1" applyAlignment="1">
      <alignment horizontal="center" vertical="center"/>
    </xf>
    <xf numFmtId="0" fontId="20" fillId="9" borderId="13" xfId="0" applyFont="1" applyFill="1" applyBorder="1" applyAlignment="1">
      <alignment horizontal="center" vertical="center"/>
    </xf>
    <xf numFmtId="0" fontId="20" fillId="9" borderId="14" xfId="0" applyFont="1" applyFill="1" applyBorder="1" applyAlignment="1">
      <alignment horizontal="center" vertical="center"/>
    </xf>
    <xf numFmtId="0" fontId="20" fillId="9" borderId="15" xfId="0" applyFont="1" applyFill="1" applyBorder="1" applyAlignment="1">
      <alignment horizontal="center" vertical="center"/>
    </xf>
    <xf numFmtId="0" fontId="20" fillId="5" borderId="13" xfId="0" applyFont="1" applyFill="1" applyBorder="1" applyAlignment="1">
      <alignment horizontal="center" vertical="center" wrapText="1"/>
    </xf>
    <xf numFmtId="0" fontId="20" fillId="5" borderId="1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7" fillId="16" borderId="4" xfId="0" applyFont="1" applyFill="1" applyBorder="1" applyAlignment="1">
      <alignment horizontal="center" vertical="center"/>
    </xf>
  </cellXfs>
  <cellStyles count="2">
    <cellStyle name="Normal" xfId="0" builtinId="0"/>
    <cellStyle name="Percent"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6D82-DDE4-49A2-83F3-300877708842}">
  <sheetPr>
    <tabColor rgb="FF92D050"/>
  </sheetPr>
  <dimension ref="A1:B27"/>
  <sheetViews>
    <sheetView workbookViewId="0">
      <pane ySplit="1" topLeftCell="A2" activePane="bottomLeft" state="frozen"/>
      <selection pane="bottomLeft" activeCell="P7" sqref="P7"/>
    </sheetView>
  </sheetViews>
  <sheetFormatPr defaultColWidth="8.88671875" defaultRowHeight="17.399999999999999"/>
  <cols>
    <col min="1" max="16384" width="8.88671875" style="66"/>
  </cols>
  <sheetData>
    <row r="1" spans="1:2" s="65" customFormat="1" ht="16.8">
      <c r="A1" s="65" t="s">
        <v>195</v>
      </c>
    </row>
    <row r="2" spans="1:2">
      <c r="A2" s="64" t="s">
        <v>4</v>
      </c>
    </row>
    <row r="3" spans="1:2">
      <c r="A3" s="67" t="s">
        <v>194</v>
      </c>
    </row>
    <row r="4" spans="1:2">
      <c r="A4" s="67" t="s">
        <v>166</v>
      </c>
    </row>
    <row r="5" spans="1:2">
      <c r="A5" s="67"/>
    </row>
    <row r="6" spans="1:2" s="81" customFormat="1">
      <c r="A6" s="80" t="s">
        <v>185</v>
      </c>
    </row>
    <row r="7" spans="1:2">
      <c r="A7" s="67" t="s">
        <v>187</v>
      </c>
      <c r="B7" s="82"/>
    </row>
    <row r="8" spans="1:2">
      <c r="A8" s="67" t="s">
        <v>186</v>
      </c>
    </row>
    <row r="9" spans="1:2">
      <c r="A9" s="67"/>
    </row>
    <row r="10" spans="1:2">
      <c r="A10" s="64" t="s">
        <v>0</v>
      </c>
    </row>
    <row r="11" spans="1:2">
      <c r="A11" s="68" t="s">
        <v>188</v>
      </c>
    </row>
    <row r="12" spans="1:2">
      <c r="A12" s="68" t="s">
        <v>189</v>
      </c>
    </row>
    <row r="13" spans="1:2">
      <c r="A13" s="68" t="s">
        <v>168</v>
      </c>
    </row>
    <row r="14" spans="1:2">
      <c r="A14" s="68" t="s">
        <v>169</v>
      </c>
    </row>
    <row r="15" spans="1:2">
      <c r="A15" s="68" t="s">
        <v>167</v>
      </c>
    </row>
    <row r="16" spans="1:2">
      <c r="A16" s="68"/>
    </row>
    <row r="17" spans="1:2">
      <c r="A17" s="64" t="s">
        <v>1</v>
      </c>
    </row>
    <row r="18" spans="1:2">
      <c r="A18" s="68" t="s">
        <v>190</v>
      </c>
    </row>
    <row r="19" spans="1:2">
      <c r="A19" s="68"/>
    </row>
    <row r="20" spans="1:2">
      <c r="A20" s="64" t="s">
        <v>2</v>
      </c>
    </row>
    <row r="21" spans="1:2">
      <c r="A21" s="68" t="s">
        <v>179</v>
      </c>
    </row>
    <row r="22" spans="1:2">
      <c r="A22" s="68" t="s">
        <v>191</v>
      </c>
    </row>
    <row r="23" spans="1:2">
      <c r="A23" s="69" t="s">
        <v>164</v>
      </c>
      <c r="B23" s="70" t="s">
        <v>192</v>
      </c>
    </row>
    <row r="24" spans="1:2">
      <c r="A24" s="69" t="s">
        <v>165</v>
      </c>
      <c r="B24" s="71" t="s">
        <v>193</v>
      </c>
    </row>
    <row r="25" spans="1:2">
      <c r="A25" s="69"/>
      <c r="B25" s="71"/>
    </row>
    <row r="26" spans="1:2">
      <c r="A26" s="64" t="s">
        <v>3</v>
      </c>
    </row>
    <row r="27" spans="1:2">
      <c r="A27" s="67" t="s">
        <v>170</v>
      </c>
    </row>
  </sheetData>
  <sheetProtection algorithmName="SHA-512" hashValue="+XP7I1lAoZd3bo2amPsCrnI1SkDGtiHdk0umcinbgIPuyWmjnEXTmDQ/duJvFK1L9reIQOcS1+7p8IPlQeRVeA==" saltValue="TummV07G2jWHTKC5ERdkw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A4FC0-0E94-4542-8D32-F7331B06E98B}">
  <dimension ref="A1:R49"/>
  <sheetViews>
    <sheetView tabSelected="1" workbookViewId="0">
      <pane ySplit="4" topLeftCell="A5" activePane="bottomLeft" state="frozen"/>
      <selection pane="bottomLeft" activeCell="D39" sqref="D39"/>
    </sheetView>
  </sheetViews>
  <sheetFormatPr defaultColWidth="8.88671875" defaultRowHeight="15.6" outlineLevelCol="1"/>
  <cols>
    <col min="1" max="1" width="13.6640625" style="14" customWidth="1"/>
    <col min="2" max="2" width="9.6640625" style="23" customWidth="1"/>
    <col min="3" max="3" width="90.6640625" style="9" bestFit="1" customWidth="1"/>
    <col min="4" max="4" width="19.88671875" style="23" customWidth="1"/>
    <col min="5" max="5" width="52.33203125" style="21" hidden="1" customWidth="1"/>
    <col min="6" max="8" width="9.33203125" style="21" hidden="1" customWidth="1"/>
    <col min="9" max="11" width="8.88671875" style="9" hidden="1" customWidth="1"/>
    <col min="12" max="12" width="8.88671875" style="42" hidden="1" customWidth="1"/>
    <col min="13" max="15" width="8.88671875" style="9" hidden="1" customWidth="1" outlineLevel="1"/>
    <col min="16" max="16" width="8.88671875" style="9" hidden="1" customWidth="1" collapsed="1"/>
    <col min="17" max="17" width="8.88671875" customWidth="1"/>
    <col min="18" max="16384" width="8.88671875" style="9"/>
  </cols>
  <sheetData>
    <row r="1" spans="1:18" ht="30.6" customHeight="1" thickBot="1">
      <c r="A1" s="92" t="s">
        <v>5</v>
      </c>
      <c r="B1" s="92"/>
      <c r="C1" s="92"/>
      <c r="D1" s="92"/>
      <c r="E1" s="26" t="s">
        <v>6</v>
      </c>
      <c r="F1" s="83" t="s">
        <v>7</v>
      </c>
      <c r="G1" s="84"/>
      <c r="H1" s="85"/>
      <c r="I1" s="89" t="s">
        <v>8</v>
      </c>
      <c r="J1" s="90"/>
      <c r="K1" s="90"/>
      <c r="L1" s="91"/>
      <c r="M1" s="86" t="s">
        <v>9</v>
      </c>
      <c r="N1" s="87"/>
      <c r="O1" s="88"/>
    </row>
    <row r="2" spans="1:18" ht="30.6" customHeight="1">
      <c r="A2" s="63" t="s">
        <v>10</v>
      </c>
      <c r="B2" s="63"/>
      <c r="C2" s="63"/>
      <c r="D2" s="63"/>
      <c r="E2" s="26"/>
      <c r="F2" s="55"/>
      <c r="G2" s="55"/>
      <c r="H2" s="55"/>
      <c r="I2" s="56"/>
      <c r="J2" s="56"/>
      <c r="K2" s="56"/>
      <c r="L2" s="56"/>
      <c r="M2" s="57"/>
      <c r="N2" s="57"/>
      <c r="O2" s="57"/>
    </row>
    <row r="3" spans="1:18" ht="30.6" customHeight="1" thickBot="1">
      <c r="A3" s="63" t="s">
        <v>11</v>
      </c>
      <c r="B3" s="63"/>
      <c r="C3" s="63"/>
      <c r="D3" s="63"/>
      <c r="E3" s="26"/>
      <c r="F3" s="55"/>
      <c r="G3" s="55"/>
      <c r="H3" s="55"/>
      <c r="I3" s="56"/>
      <c r="J3" s="56"/>
      <c r="K3" s="56"/>
      <c r="L3" s="56"/>
      <c r="M3" s="57"/>
      <c r="N3" s="57"/>
      <c r="O3" s="57"/>
    </row>
    <row r="4" spans="1:18" ht="48.6" customHeight="1">
      <c r="A4" s="7" t="s">
        <v>12</v>
      </c>
      <c r="B4" s="7" t="s">
        <v>13</v>
      </c>
      <c r="C4" s="8" t="s">
        <v>14</v>
      </c>
      <c r="D4" s="58" t="s">
        <v>15</v>
      </c>
      <c r="E4" s="22" t="s">
        <v>16</v>
      </c>
      <c r="F4" s="37" t="s">
        <v>17</v>
      </c>
      <c r="G4" s="38" t="s">
        <v>18</v>
      </c>
      <c r="H4" s="39" t="s">
        <v>19</v>
      </c>
      <c r="I4" s="37" t="s">
        <v>17</v>
      </c>
      <c r="J4" s="38" t="s">
        <v>18</v>
      </c>
      <c r="K4" s="39" t="s">
        <v>19</v>
      </c>
      <c r="L4" s="40" t="s">
        <v>20</v>
      </c>
      <c r="M4" s="37" t="s">
        <v>17</v>
      </c>
      <c r="N4" s="38" t="s">
        <v>18</v>
      </c>
      <c r="O4" s="39" t="s">
        <v>19</v>
      </c>
    </row>
    <row r="5" spans="1:18" ht="56.4" customHeight="1">
      <c r="A5" s="10" t="s">
        <v>21</v>
      </c>
      <c r="B5" s="29" t="s">
        <v>22</v>
      </c>
      <c r="C5" s="16" t="s">
        <v>23</v>
      </c>
      <c r="D5" s="59"/>
      <c r="E5" s="12" t="s">
        <v>24</v>
      </c>
      <c r="F5" s="48">
        <f>IF(D5="No",1,0)</f>
        <v>0</v>
      </c>
      <c r="G5" s="48">
        <v>0</v>
      </c>
      <c r="H5" s="48">
        <f>IF(D5="Yes",1,0)</f>
        <v>0</v>
      </c>
      <c r="I5" s="48" t="str">
        <f>IF(F5=1,M5," ")</f>
        <v xml:space="preserve"> </v>
      </c>
      <c r="J5" s="48" t="str">
        <f t="shared" ref="J5:K5" si="0">IF(G5=1,N5," ")</f>
        <v xml:space="preserve"> </v>
      </c>
      <c r="K5" s="48" t="str">
        <f t="shared" si="0"/>
        <v xml:space="preserve"> </v>
      </c>
      <c r="L5" s="41">
        <f>SUM(I5:K5)</f>
        <v>0</v>
      </c>
      <c r="M5" s="54">
        <v>10</v>
      </c>
      <c r="N5" s="1">
        <v>3</v>
      </c>
      <c r="O5" s="1">
        <v>1</v>
      </c>
    </row>
    <row r="6" spans="1:18" ht="56.4" customHeight="1">
      <c r="A6" s="10" t="s">
        <v>21</v>
      </c>
      <c r="B6" s="29" t="s">
        <v>25</v>
      </c>
      <c r="C6" s="17" t="s">
        <v>26</v>
      </c>
      <c r="D6" s="59"/>
      <c r="E6" s="12" t="s">
        <v>27</v>
      </c>
      <c r="F6" s="48">
        <f>IF(D6="No",1,0)</f>
        <v>0</v>
      </c>
      <c r="G6" s="48">
        <v>0</v>
      </c>
      <c r="H6" s="48">
        <f>IF(D6="Yes",1,0)</f>
        <v>0</v>
      </c>
      <c r="I6" s="48" t="str">
        <f t="shared" ref="I6:I44" si="1">IF(F6=1,M6," ")</f>
        <v xml:space="preserve"> </v>
      </c>
      <c r="J6" s="48" t="str">
        <f t="shared" ref="J6:J44" si="2">IF(G6=1,N6," ")</f>
        <v xml:space="preserve"> </v>
      </c>
      <c r="K6" s="48" t="str">
        <f t="shared" ref="K6:K44" si="3">IF(H6=1,O6," ")</f>
        <v xml:space="preserve"> </v>
      </c>
      <c r="L6" s="41">
        <f t="shared" ref="L6:L45" si="4">SUM(I6:K6)</f>
        <v>0</v>
      </c>
      <c r="M6" s="1">
        <v>5</v>
      </c>
      <c r="N6" s="1">
        <v>3</v>
      </c>
      <c r="O6" s="1">
        <v>1</v>
      </c>
    </row>
    <row r="7" spans="1:18" ht="72" customHeight="1">
      <c r="A7" s="10" t="s">
        <v>21</v>
      </c>
      <c r="B7" s="29" t="s">
        <v>28</v>
      </c>
      <c r="C7" s="17" t="s">
        <v>29</v>
      </c>
      <c r="D7" s="59"/>
      <c r="E7" s="13" t="s">
        <v>30</v>
      </c>
      <c r="F7" s="48">
        <f>IF(D7="Under 15","STOP",IF(D7=15,1,0))</f>
        <v>0</v>
      </c>
      <c r="G7" s="48">
        <f>IF(D7=16,1,IF(D7=17,1,0))</f>
        <v>0</v>
      </c>
      <c r="H7" s="48">
        <f>IF(D7="18 or higher",1,0)</f>
        <v>0</v>
      </c>
      <c r="I7" s="48" t="str">
        <f>IF(F7=1,M7,IF(F7="STOP",M7," "))</f>
        <v xml:space="preserve"> </v>
      </c>
      <c r="J7" s="48" t="str">
        <f t="shared" si="2"/>
        <v xml:space="preserve"> </v>
      </c>
      <c r="K7" s="48" t="str">
        <f t="shared" si="3"/>
        <v xml:space="preserve"> </v>
      </c>
      <c r="L7" s="41">
        <f>SUM(I7:K7)</f>
        <v>0</v>
      </c>
      <c r="M7" s="54">
        <v>80</v>
      </c>
      <c r="N7" s="1">
        <v>3</v>
      </c>
      <c r="O7" s="1">
        <v>1</v>
      </c>
    </row>
    <row r="8" spans="1:18" ht="77.400000000000006" customHeight="1">
      <c r="A8" s="10" t="s">
        <v>21</v>
      </c>
      <c r="B8" s="29" t="s">
        <v>31</v>
      </c>
      <c r="C8" s="18" t="s">
        <v>32</v>
      </c>
      <c r="D8" s="59"/>
      <c r="E8" s="12" t="s">
        <v>33</v>
      </c>
      <c r="F8" s="48">
        <v>0</v>
      </c>
      <c r="G8" s="48">
        <f>IF(D8="Yes",1,0)</f>
        <v>0</v>
      </c>
      <c r="H8" s="48">
        <f>IF(D8="No",1,0)</f>
        <v>0</v>
      </c>
      <c r="I8" s="48" t="str">
        <f t="shared" si="1"/>
        <v xml:space="preserve"> </v>
      </c>
      <c r="J8" s="48" t="str">
        <f t="shared" si="2"/>
        <v xml:space="preserve"> </v>
      </c>
      <c r="K8" s="48" t="str">
        <f t="shared" si="3"/>
        <v xml:space="preserve"> </v>
      </c>
      <c r="L8" s="41">
        <f t="shared" si="4"/>
        <v>0</v>
      </c>
      <c r="M8" s="1">
        <v>5</v>
      </c>
      <c r="N8" s="1">
        <v>3</v>
      </c>
      <c r="O8" s="1">
        <v>1</v>
      </c>
    </row>
    <row r="9" spans="1:18" ht="73.2" customHeight="1">
      <c r="A9" s="10" t="s">
        <v>21</v>
      </c>
      <c r="B9" s="29" t="s">
        <v>34</v>
      </c>
      <c r="C9" s="18" t="s">
        <v>35</v>
      </c>
      <c r="D9" s="59"/>
      <c r="E9" s="13" t="s">
        <v>36</v>
      </c>
      <c r="F9" s="48">
        <f>IF(D9="The facility holds some or all",1,IF(D9="Recruiter / Labor Agent or other holds some or all",1,0))</f>
        <v>0</v>
      </c>
      <c r="G9" s="48">
        <v>0</v>
      </c>
      <c r="H9" s="48">
        <f>IF(D9="All workers hold their own",1,0)</f>
        <v>0</v>
      </c>
      <c r="I9" s="48" t="str">
        <f t="shared" si="1"/>
        <v xml:space="preserve"> </v>
      </c>
      <c r="J9" s="48" t="str">
        <f t="shared" si="2"/>
        <v xml:space="preserve"> </v>
      </c>
      <c r="K9" s="48" t="str">
        <f t="shared" si="3"/>
        <v xml:space="preserve"> </v>
      </c>
      <c r="L9" s="41">
        <f t="shared" si="4"/>
        <v>0</v>
      </c>
      <c r="M9" s="54">
        <v>40</v>
      </c>
      <c r="N9" s="1">
        <v>3</v>
      </c>
      <c r="O9" s="1">
        <v>1</v>
      </c>
    </row>
    <row r="10" spans="1:18" ht="71.400000000000006" customHeight="1">
      <c r="A10" s="10" t="s">
        <v>21</v>
      </c>
      <c r="B10" s="29" t="s">
        <v>37</v>
      </c>
      <c r="C10" s="18" t="s">
        <v>38</v>
      </c>
      <c r="D10" s="59"/>
      <c r="E10" s="13" t="s">
        <v>39</v>
      </c>
      <c r="F10" s="48">
        <f>IF(D10="Worker",1,IF(D10="Worker pays and facility reimburses",1,IF(D10="Shared between worker and facility",1,0)))</f>
        <v>0</v>
      </c>
      <c r="G10" s="48">
        <v>0</v>
      </c>
      <c r="H10" s="48">
        <f>IF(D10="Your facility",1,0)</f>
        <v>0</v>
      </c>
      <c r="I10" s="48" t="str">
        <f t="shared" si="1"/>
        <v xml:space="preserve"> </v>
      </c>
      <c r="J10" s="48" t="str">
        <f t="shared" si="2"/>
        <v xml:space="preserve"> </v>
      </c>
      <c r="K10" s="48" t="str">
        <f t="shared" si="3"/>
        <v xml:space="preserve"> </v>
      </c>
      <c r="L10" s="41">
        <f t="shared" si="4"/>
        <v>0</v>
      </c>
      <c r="M10" s="54">
        <v>80</v>
      </c>
      <c r="N10" s="1">
        <v>3</v>
      </c>
      <c r="O10" s="1">
        <v>1</v>
      </c>
    </row>
    <row r="11" spans="1:18" ht="48.6" customHeight="1">
      <c r="A11" s="10" t="s">
        <v>21</v>
      </c>
      <c r="B11" s="29" t="s">
        <v>40</v>
      </c>
      <c r="C11" s="17" t="s">
        <v>41</v>
      </c>
      <c r="D11" s="59"/>
      <c r="E11" s="13" t="s">
        <v>42</v>
      </c>
      <c r="F11" s="48">
        <f>IF(D11="8 or more",1,0)</f>
        <v>0</v>
      </c>
      <c r="G11" s="48">
        <f>IF(D11=6,1,IF(D11=7,1,0))</f>
        <v>0</v>
      </c>
      <c r="H11" s="48">
        <f>IF(D11=5,1,0)</f>
        <v>0</v>
      </c>
      <c r="I11" s="48" t="str">
        <f t="shared" si="1"/>
        <v xml:space="preserve"> </v>
      </c>
      <c r="J11" s="48" t="str">
        <f t="shared" si="2"/>
        <v xml:space="preserve"> </v>
      </c>
      <c r="K11" s="48" t="str">
        <f t="shared" si="3"/>
        <v xml:space="preserve"> </v>
      </c>
      <c r="L11" s="41">
        <f t="shared" si="4"/>
        <v>0</v>
      </c>
      <c r="M11" s="1">
        <v>5</v>
      </c>
      <c r="N11" s="1">
        <v>3</v>
      </c>
      <c r="O11" s="1">
        <v>1</v>
      </c>
    </row>
    <row r="12" spans="1:18" ht="48.6" customHeight="1">
      <c r="A12" s="10" t="s">
        <v>21</v>
      </c>
      <c r="B12" s="29" t="s">
        <v>43</v>
      </c>
      <c r="C12" s="17" t="s">
        <v>44</v>
      </c>
      <c r="D12" s="59"/>
      <c r="E12" s="12" t="s">
        <v>33</v>
      </c>
      <c r="F12" s="48">
        <v>0</v>
      </c>
      <c r="G12" s="48">
        <f>IF(D12="Yes",1,0)</f>
        <v>0</v>
      </c>
      <c r="H12" s="48">
        <f>IF(D12="No",1,0)</f>
        <v>0</v>
      </c>
      <c r="I12" s="48" t="str">
        <f t="shared" si="1"/>
        <v xml:space="preserve"> </v>
      </c>
      <c r="J12" s="48" t="str">
        <f t="shared" si="2"/>
        <v xml:space="preserve"> </v>
      </c>
      <c r="K12" s="48" t="str">
        <f t="shared" si="3"/>
        <v xml:space="preserve"> </v>
      </c>
      <c r="L12" s="41">
        <f t="shared" si="4"/>
        <v>0</v>
      </c>
      <c r="M12" s="1">
        <v>4</v>
      </c>
      <c r="N12" s="1">
        <v>2</v>
      </c>
      <c r="O12" s="1">
        <v>1</v>
      </c>
    </row>
    <row r="13" spans="1:18" ht="48.6" customHeight="1">
      <c r="A13" s="10" t="s">
        <v>21</v>
      </c>
      <c r="B13" s="29" t="s">
        <v>45</v>
      </c>
      <c r="C13" s="17" t="s">
        <v>46</v>
      </c>
      <c r="D13" s="59"/>
      <c r="E13" s="13" t="s">
        <v>47</v>
      </c>
      <c r="F13" s="48">
        <f>IF(D13="Overtime is regularly expected",1,0)</f>
        <v>0</v>
      </c>
      <c r="G13" s="48">
        <f>IF(D13="Some overtime is required",1,0)</f>
        <v>0</v>
      </c>
      <c r="H13" s="48">
        <f>IF(D13="Overtime is always voluntary",1,0)</f>
        <v>0</v>
      </c>
      <c r="I13" s="48" t="str">
        <f t="shared" si="1"/>
        <v xml:space="preserve"> </v>
      </c>
      <c r="J13" s="48" t="str">
        <f t="shared" si="2"/>
        <v xml:space="preserve"> </v>
      </c>
      <c r="K13" s="48" t="str">
        <f t="shared" si="3"/>
        <v xml:space="preserve"> </v>
      </c>
      <c r="L13" s="41">
        <f t="shared" si="4"/>
        <v>0</v>
      </c>
      <c r="M13" s="1">
        <v>4</v>
      </c>
      <c r="N13" s="1">
        <v>2</v>
      </c>
      <c r="O13" s="1">
        <v>1</v>
      </c>
    </row>
    <row r="14" spans="1:18" ht="79.2" customHeight="1">
      <c r="A14" s="10" t="s">
        <v>21</v>
      </c>
      <c r="B14" s="29" t="s">
        <v>48</v>
      </c>
      <c r="C14" s="18" t="s">
        <v>49</v>
      </c>
      <c r="D14" s="59"/>
      <c r="E14" s="12" t="s">
        <v>50</v>
      </c>
      <c r="F14" s="48">
        <v>0</v>
      </c>
      <c r="G14" s="48">
        <f>IF(D14="No, not all workers are paid at least minimum wage and legal overtime &gt;=125% of standard rate",1,0)</f>
        <v>0</v>
      </c>
      <c r="H14" s="48">
        <f>IF(D14="Yes, all workers are paid at least minimum wage and legal overtime &gt;=125% of standard rate",1,0)</f>
        <v>0</v>
      </c>
      <c r="I14" s="48" t="str">
        <f t="shared" si="1"/>
        <v xml:space="preserve"> </v>
      </c>
      <c r="J14" s="48" t="str">
        <f t="shared" si="2"/>
        <v xml:space="preserve"> </v>
      </c>
      <c r="K14" s="48" t="str">
        <f t="shared" si="3"/>
        <v xml:space="preserve"> </v>
      </c>
      <c r="L14" s="41">
        <f t="shared" si="4"/>
        <v>0</v>
      </c>
      <c r="M14" s="1">
        <v>4</v>
      </c>
      <c r="N14" s="1">
        <v>2</v>
      </c>
      <c r="O14" s="1">
        <v>1</v>
      </c>
    </row>
    <row r="15" spans="1:18" ht="48.6" customHeight="1">
      <c r="A15" s="10" t="s">
        <v>21</v>
      </c>
      <c r="B15" s="29" t="s">
        <v>51</v>
      </c>
      <c r="C15" s="18" t="s">
        <v>52</v>
      </c>
      <c r="D15" s="59"/>
      <c r="E15" s="12" t="s">
        <v>53</v>
      </c>
      <c r="F15" s="48">
        <f>IF(D15="No",1,0)</f>
        <v>0</v>
      </c>
      <c r="G15" s="48">
        <v>0</v>
      </c>
      <c r="H15" s="48">
        <f>IF(D15="Not applicable",1,IF(D15="Yes",1,0))</f>
        <v>0</v>
      </c>
      <c r="I15" s="48" t="str">
        <f t="shared" si="1"/>
        <v xml:space="preserve"> </v>
      </c>
      <c r="J15" s="48" t="str">
        <f t="shared" si="2"/>
        <v xml:space="preserve"> </v>
      </c>
      <c r="K15" s="48" t="str">
        <f t="shared" si="3"/>
        <v xml:space="preserve"> </v>
      </c>
      <c r="L15" s="41">
        <f t="shared" si="4"/>
        <v>0</v>
      </c>
      <c r="M15" s="1">
        <v>4</v>
      </c>
      <c r="N15" s="1">
        <v>2</v>
      </c>
      <c r="O15" s="1">
        <v>1</v>
      </c>
    </row>
    <row r="16" spans="1:18" ht="48.6" customHeight="1">
      <c r="A16" s="10" t="s">
        <v>21</v>
      </c>
      <c r="B16" s="29" t="s">
        <v>54</v>
      </c>
      <c r="C16" s="32" t="s">
        <v>55</v>
      </c>
      <c r="D16" s="59"/>
      <c r="E16" s="12" t="s">
        <v>56</v>
      </c>
      <c r="F16" s="48">
        <v>0</v>
      </c>
      <c r="G16" s="48">
        <f>IF(D16="No",1,0)</f>
        <v>0</v>
      </c>
      <c r="H16" s="48">
        <f>IF(D16="Yes",1,0)</f>
        <v>0</v>
      </c>
      <c r="I16" s="48" t="str">
        <f t="shared" si="1"/>
        <v xml:space="preserve"> </v>
      </c>
      <c r="J16" s="48" t="str">
        <f t="shared" si="2"/>
        <v xml:space="preserve"> </v>
      </c>
      <c r="K16" s="48" t="str">
        <f t="shared" si="3"/>
        <v xml:space="preserve"> </v>
      </c>
      <c r="L16" s="41">
        <f t="shared" si="4"/>
        <v>0</v>
      </c>
      <c r="M16" s="1">
        <v>4</v>
      </c>
      <c r="N16" s="1">
        <v>2</v>
      </c>
      <c r="O16" s="1">
        <v>1</v>
      </c>
      <c r="R16" s="23"/>
    </row>
    <row r="17" spans="1:15" ht="48.6" customHeight="1">
      <c r="A17" s="10" t="s">
        <v>57</v>
      </c>
      <c r="B17" s="29" t="s">
        <v>58</v>
      </c>
      <c r="C17" s="15" t="s">
        <v>59</v>
      </c>
      <c r="D17" s="59"/>
      <c r="E17" s="12" t="s">
        <v>60</v>
      </c>
      <c r="F17" s="48">
        <f>IF(D17="No management system",1,0)</f>
        <v>0</v>
      </c>
      <c r="G17" s="48">
        <f>IF(D17="Yes management system but not ISO certified",1,0)</f>
        <v>0</v>
      </c>
      <c r="H17" s="48">
        <f>IF(D17="Yes, ISO certified ",1,0)</f>
        <v>0</v>
      </c>
      <c r="I17" s="48" t="str">
        <f t="shared" si="1"/>
        <v xml:space="preserve"> </v>
      </c>
      <c r="J17" s="48" t="str">
        <f t="shared" si="2"/>
        <v xml:space="preserve"> </v>
      </c>
      <c r="K17" s="48" t="str">
        <f t="shared" si="3"/>
        <v xml:space="preserve"> </v>
      </c>
      <c r="L17" s="41">
        <f t="shared" si="4"/>
        <v>0</v>
      </c>
      <c r="M17" s="1">
        <v>4</v>
      </c>
      <c r="N17" s="1">
        <v>2</v>
      </c>
      <c r="O17" s="1">
        <v>1</v>
      </c>
    </row>
    <row r="18" spans="1:15" ht="48.6" customHeight="1">
      <c r="A18" s="11" t="s">
        <v>57</v>
      </c>
      <c r="B18" s="29" t="s">
        <v>61</v>
      </c>
      <c r="C18" s="15" t="s">
        <v>62</v>
      </c>
      <c r="D18" s="59"/>
      <c r="E18" s="52" t="s">
        <v>27</v>
      </c>
      <c r="F18" s="48">
        <f>IF(D18="No",1,0)</f>
        <v>0</v>
      </c>
      <c r="G18" s="48">
        <v>0</v>
      </c>
      <c r="H18" s="48">
        <f>IF(D18="Yes",1,0)</f>
        <v>0</v>
      </c>
      <c r="I18" s="48" t="str">
        <f t="shared" si="1"/>
        <v xml:space="preserve"> </v>
      </c>
      <c r="J18" s="48" t="str">
        <f t="shared" si="2"/>
        <v xml:space="preserve"> </v>
      </c>
      <c r="K18" s="48" t="str">
        <f t="shared" si="3"/>
        <v xml:space="preserve"> </v>
      </c>
      <c r="L18" s="41">
        <f t="shared" si="4"/>
        <v>0</v>
      </c>
      <c r="M18" s="1">
        <v>5</v>
      </c>
      <c r="N18" s="1">
        <v>3</v>
      </c>
      <c r="O18" s="1">
        <v>1</v>
      </c>
    </row>
    <row r="19" spans="1:15" ht="48.6" customHeight="1">
      <c r="A19" s="11" t="s">
        <v>57</v>
      </c>
      <c r="B19" s="29" t="s">
        <v>63</v>
      </c>
      <c r="C19" s="32" t="s">
        <v>64</v>
      </c>
      <c r="D19" s="59"/>
      <c r="E19" s="12" t="s">
        <v>65</v>
      </c>
      <c r="F19" s="48">
        <f>IF(D19="No",1,0)</f>
        <v>0</v>
      </c>
      <c r="G19" s="48">
        <v>0</v>
      </c>
      <c r="H19" s="48">
        <f>IF(D19="Yes",1,0)</f>
        <v>0</v>
      </c>
      <c r="I19" s="48" t="str">
        <f t="shared" si="1"/>
        <v xml:space="preserve"> </v>
      </c>
      <c r="J19" s="48" t="str">
        <f t="shared" si="2"/>
        <v xml:space="preserve"> </v>
      </c>
      <c r="K19" s="48" t="str">
        <f t="shared" si="3"/>
        <v xml:space="preserve"> </v>
      </c>
      <c r="L19" s="41">
        <f t="shared" si="4"/>
        <v>0</v>
      </c>
      <c r="M19" s="54">
        <v>20</v>
      </c>
      <c r="N19" s="1">
        <v>2</v>
      </c>
      <c r="O19" s="1">
        <v>1</v>
      </c>
    </row>
    <row r="20" spans="1:15" ht="48.6" customHeight="1">
      <c r="A20" s="11" t="s">
        <v>57</v>
      </c>
      <c r="B20" s="29" t="s">
        <v>66</v>
      </c>
      <c r="C20" s="18" t="s">
        <v>67</v>
      </c>
      <c r="D20" s="59"/>
      <c r="E20" s="53" t="s">
        <v>68</v>
      </c>
      <c r="F20" s="48">
        <f>IF(D20="Yes - Fatality",1,IF(D20="Yes - Serious Injury (no fatalities)",1,0))</f>
        <v>0</v>
      </c>
      <c r="G20" s="48">
        <v>0</v>
      </c>
      <c r="H20" s="48">
        <f>IF(D20="No fatalities or serious injuries",1,0)</f>
        <v>0</v>
      </c>
      <c r="I20" s="48" t="str">
        <f t="shared" si="1"/>
        <v xml:space="preserve"> </v>
      </c>
      <c r="J20" s="48" t="str">
        <f t="shared" si="2"/>
        <v xml:space="preserve"> </v>
      </c>
      <c r="K20" s="48" t="str">
        <f t="shared" si="3"/>
        <v xml:space="preserve"> </v>
      </c>
      <c r="L20" s="41">
        <f t="shared" si="4"/>
        <v>0</v>
      </c>
      <c r="M20" s="54">
        <v>20</v>
      </c>
      <c r="N20" s="1">
        <v>3</v>
      </c>
      <c r="O20" s="1">
        <v>1</v>
      </c>
    </row>
    <row r="21" spans="1:15" ht="48.6" customHeight="1">
      <c r="A21" s="11" t="s">
        <v>57</v>
      </c>
      <c r="B21" s="29" t="s">
        <v>69</v>
      </c>
      <c r="C21" s="18" t="s">
        <v>70</v>
      </c>
      <c r="D21" s="59"/>
      <c r="E21" s="12" t="s">
        <v>33</v>
      </c>
      <c r="F21" s="48">
        <v>0</v>
      </c>
      <c r="G21" s="48">
        <f>IF(D21="Yes",1,0)</f>
        <v>0</v>
      </c>
      <c r="H21" s="48">
        <f>IF(D21="No",1,0)</f>
        <v>0</v>
      </c>
      <c r="I21" s="48" t="str">
        <f t="shared" si="1"/>
        <v xml:space="preserve"> </v>
      </c>
      <c r="J21" s="48" t="str">
        <f t="shared" si="2"/>
        <v xml:space="preserve"> </v>
      </c>
      <c r="K21" s="48" t="str">
        <f t="shared" si="3"/>
        <v xml:space="preserve"> </v>
      </c>
      <c r="L21" s="41">
        <f t="shared" si="4"/>
        <v>0</v>
      </c>
      <c r="M21" s="1">
        <v>4</v>
      </c>
      <c r="N21" s="1">
        <v>2</v>
      </c>
      <c r="O21" s="1">
        <v>1</v>
      </c>
    </row>
    <row r="22" spans="1:15" ht="48.6" customHeight="1">
      <c r="A22" s="11" t="s">
        <v>57</v>
      </c>
      <c r="B22" s="29" t="s">
        <v>71</v>
      </c>
      <c r="C22" s="36" t="s">
        <v>72</v>
      </c>
      <c r="D22" s="59"/>
      <c r="E22" s="12" t="s">
        <v>73</v>
      </c>
      <c r="F22" s="48">
        <f>IF(D22="No",1,0)</f>
        <v>0</v>
      </c>
      <c r="G22" s="48">
        <v>0</v>
      </c>
      <c r="H22" s="48">
        <f>IF(D22="Yes",1,0)</f>
        <v>0</v>
      </c>
      <c r="I22" s="48" t="str">
        <f t="shared" si="1"/>
        <v xml:space="preserve"> </v>
      </c>
      <c r="J22" s="48" t="str">
        <f t="shared" si="2"/>
        <v xml:space="preserve"> </v>
      </c>
      <c r="K22" s="48" t="str">
        <f t="shared" si="3"/>
        <v xml:space="preserve"> </v>
      </c>
      <c r="L22" s="41">
        <f t="shared" si="4"/>
        <v>0</v>
      </c>
      <c r="M22" s="1">
        <v>5</v>
      </c>
      <c r="N22" s="1">
        <v>3</v>
      </c>
      <c r="O22" s="1">
        <v>1</v>
      </c>
    </row>
    <row r="23" spans="1:15" ht="42" customHeight="1">
      <c r="A23" s="11" t="s">
        <v>57</v>
      </c>
      <c r="B23" s="29" t="s">
        <v>74</v>
      </c>
      <c r="C23" s="18" t="s">
        <v>75</v>
      </c>
      <c r="D23" s="59"/>
      <c r="E23" s="12" t="s">
        <v>73</v>
      </c>
      <c r="F23" s="48">
        <f>IF(D23="No",1,0)</f>
        <v>0</v>
      </c>
      <c r="G23" s="48">
        <v>0</v>
      </c>
      <c r="H23" s="48">
        <f>IF(D23="Yes",1,0)</f>
        <v>0</v>
      </c>
      <c r="I23" s="48" t="str">
        <f t="shared" si="1"/>
        <v xml:space="preserve"> </v>
      </c>
      <c r="J23" s="48" t="str">
        <f t="shared" si="2"/>
        <v xml:space="preserve"> </v>
      </c>
      <c r="K23" s="48" t="str">
        <f t="shared" si="3"/>
        <v xml:space="preserve"> </v>
      </c>
      <c r="L23" s="41">
        <f t="shared" si="4"/>
        <v>0</v>
      </c>
      <c r="M23" s="54">
        <v>20</v>
      </c>
      <c r="N23" s="1">
        <v>3</v>
      </c>
      <c r="O23" s="1">
        <v>1</v>
      </c>
    </row>
    <row r="24" spans="1:15" ht="46.8">
      <c r="A24" s="11" t="s">
        <v>57</v>
      </c>
      <c r="B24" s="29" t="s">
        <v>76</v>
      </c>
      <c r="C24" s="18" t="s">
        <v>77</v>
      </c>
      <c r="D24" s="59"/>
      <c r="E24" s="13" t="s">
        <v>78</v>
      </c>
      <c r="F24" s="48">
        <f>IF(D24="No",1,0)</f>
        <v>0</v>
      </c>
      <c r="G24" s="48">
        <f>IF(D24="Yes but not during night time",1,0)</f>
        <v>0</v>
      </c>
      <c r="H24" s="48">
        <f>IF(D24="Yes",1,0)</f>
        <v>0</v>
      </c>
      <c r="I24" s="48" t="str">
        <f t="shared" si="1"/>
        <v xml:space="preserve"> </v>
      </c>
      <c r="J24" s="48" t="str">
        <f t="shared" si="2"/>
        <v xml:space="preserve"> </v>
      </c>
      <c r="K24" s="48" t="str">
        <f t="shared" si="3"/>
        <v xml:space="preserve"> </v>
      </c>
      <c r="L24" s="41">
        <f t="shared" si="4"/>
        <v>0</v>
      </c>
      <c r="M24" s="1">
        <v>5</v>
      </c>
      <c r="N24" s="1">
        <v>3</v>
      </c>
      <c r="O24" s="1">
        <v>1</v>
      </c>
    </row>
    <row r="25" spans="1:15" ht="42" customHeight="1">
      <c r="A25" s="11" t="s">
        <v>57</v>
      </c>
      <c r="B25" s="29" t="s">
        <v>79</v>
      </c>
      <c r="C25" s="18" t="s">
        <v>80</v>
      </c>
      <c r="D25" s="59"/>
      <c r="E25" s="12" t="s">
        <v>33</v>
      </c>
      <c r="F25" s="48">
        <v>0</v>
      </c>
      <c r="G25" s="48">
        <f>IF(D25="Yes",1,0)</f>
        <v>0</v>
      </c>
      <c r="H25" s="48">
        <f>IF(D25="No",1,0)</f>
        <v>0</v>
      </c>
      <c r="I25" s="48" t="str">
        <f t="shared" si="1"/>
        <v xml:space="preserve"> </v>
      </c>
      <c r="J25" s="48" t="str">
        <f t="shared" si="2"/>
        <v xml:space="preserve"> </v>
      </c>
      <c r="K25" s="48" t="str">
        <f t="shared" si="3"/>
        <v xml:space="preserve"> </v>
      </c>
      <c r="L25" s="41">
        <f t="shared" si="4"/>
        <v>0</v>
      </c>
      <c r="M25" s="1">
        <v>4</v>
      </c>
      <c r="N25" s="1">
        <v>2</v>
      </c>
      <c r="O25" s="1">
        <v>1</v>
      </c>
    </row>
    <row r="26" spans="1:15" ht="31.2">
      <c r="A26" s="11" t="s">
        <v>57</v>
      </c>
      <c r="B26" s="50" t="s">
        <v>81</v>
      </c>
      <c r="C26" s="51" t="s">
        <v>82</v>
      </c>
      <c r="D26" s="60"/>
      <c r="E26" s="12" t="s">
        <v>56</v>
      </c>
      <c r="F26" s="48">
        <v>0</v>
      </c>
      <c r="G26" s="48">
        <f>IF(D26="No",1,0)</f>
        <v>0</v>
      </c>
      <c r="H26" s="48">
        <f>IF(D26="Yes",1,0)</f>
        <v>0</v>
      </c>
      <c r="I26" s="48" t="str">
        <f t="shared" si="1"/>
        <v xml:space="preserve"> </v>
      </c>
      <c r="J26" s="48" t="str">
        <f t="shared" si="2"/>
        <v xml:space="preserve"> </v>
      </c>
      <c r="K26" s="48" t="str">
        <f t="shared" si="3"/>
        <v xml:space="preserve"> </v>
      </c>
      <c r="L26" s="41">
        <f t="shared" si="4"/>
        <v>0</v>
      </c>
      <c r="M26" s="1">
        <v>4</v>
      </c>
      <c r="N26" s="1">
        <v>2</v>
      </c>
      <c r="O26" s="1">
        <v>1</v>
      </c>
    </row>
    <row r="27" spans="1:15" ht="38.4" customHeight="1">
      <c r="A27" s="11" t="s">
        <v>57</v>
      </c>
      <c r="B27" s="29" t="s">
        <v>83</v>
      </c>
      <c r="C27" s="51" t="s">
        <v>84</v>
      </c>
      <c r="D27" s="59"/>
      <c r="E27" s="12" t="s">
        <v>73</v>
      </c>
      <c r="F27" s="48">
        <f t="shared" ref="F27" si="5">IF(D27="No",1,0)</f>
        <v>0</v>
      </c>
      <c r="G27" s="48">
        <v>0</v>
      </c>
      <c r="H27" s="48">
        <f t="shared" ref="H27" si="6">IF(D27="Yes",1,0)</f>
        <v>0</v>
      </c>
      <c r="I27" s="48" t="str">
        <f t="shared" si="1"/>
        <v xml:space="preserve"> </v>
      </c>
      <c r="J27" s="48" t="str">
        <f t="shared" si="2"/>
        <v xml:space="preserve"> </v>
      </c>
      <c r="K27" s="48" t="str">
        <f t="shared" si="3"/>
        <v xml:space="preserve"> </v>
      </c>
      <c r="L27" s="41">
        <f t="shared" si="4"/>
        <v>0</v>
      </c>
      <c r="M27" s="1">
        <v>5</v>
      </c>
      <c r="N27" s="1">
        <v>3</v>
      </c>
      <c r="O27" s="1">
        <v>1</v>
      </c>
    </row>
    <row r="28" spans="1:15" ht="31.2">
      <c r="A28" s="11" t="s">
        <v>57</v>
      </c>
      <c r="B28" s="29" t="s">
        <v>85</v>
      </c>
      <c r="C28" s="28" t="s">
        <v>86</v>
      </c>
      <c r="D28" s="59"/>
      <c r="E28" s="12" t="s">
        <v>73</v>
      </c>
      <c r="F28" s="48">
        <f t="shared" ref="F28:F29" si="7">IF(D28="No",1,0)</f>
        <v>0</v>
      </c>
      <c r="G28" s="48">
        <v>0</v>
      </c>
      <c r="H28" s="48">
        <f t="shared" ref="H28:H29" si="8">IF(D28="Yes",1,0)</f>
        <v>0</v>
      </c>
      <c r="I28" s="48" t="str">
        <f t="shared" si="1"/>
        <v xml:space="preserve"> </v>
      </c>
      <c r="J28" s="48" t="str">
        <f t="shared" si="2"/>
        <v xml:space="preserve"> </v>
      </c>
      <c r="K28" s="48" t="str">
        <f t="shared" si="3"/>
        <v xml:space="preserve"> </v>
      </c>
      <c r="L28" s="41">
        <f t="shared" si="4"/>
        <v>0</v>
      </c>
      <c r="M28" s="1">
        <v>5</v>
      </c>
      <c r="N28" s="1">
        <v>3</v>
      </c>
      <c r="O28" s="1">
        <v>1</v>
      </c>
    </row>
    <row r="29" spans="1:15" ht="31.2">
      <c r="A29" s="11" t="s">
        <v>57</v>
      </c>
      <c r="B29" s="29" t="s">
        <v>87</v>
      </c>
      <c r="C29" s="28" t="s">
        <v>88</v>
      </c>
      <c r="D29" s="59"/>
      <c r="E29" s="12" t="s">
        <v>73</v>
      </c>
      <c r="F29" s="48">
        <f t="shared" si="7"/>
        <v>0</v>
      </c>
      <c r="G29" s="48">
        <v>0</v>
      </c>
      <c r="H29" s="48">
        <f t="shared" si="8"/>
        <v>0</v>
      </c>
      <c r="I29" s="48" t="str">
        <f t="shared" si="1"/>
        <v xml:space="preserve"> </v>
      </c>
      <c r="J29" s="48" t="str">
        <f t="shared" si="2"/>
        <v xml:space="preserve"> </v>
      </c>
      <c r="K29" s="48" t="str">
        <f t="shared" si="3"/>
        <v xml:space="preserve"> </v>
      </c>
      <c r="L29" s="41">
        <f t="shared" si="4"/>
        <v>0</v>
      </c>
      <c r="M29" s="1">
        <v>5</v>
      </c>
      <c r="N29" s="1">
        <v>3</v>
      </c>
      <c r="O29" s="1">
        <v>1</v>
      </c>
    </row>
    <row r="30" spans="1:15" ht="31.2">
      <c r="A30" s="10" t="s">
        <v>89</v>
      </c>
      <c r="B30" s="29" t="s">
        <v>90</v>
      </c>
      <c r="C30" s="18" t="s">
        <v>91</v>
      </c>
      <c r="D30" s="59"/>
      <c r="E30" s="12" t="s">
        <v>56</v>
      </c>
      <c r="F30" s="48">
        <v>0</v>
      </c>
      <c r="G30" s="48">
        <f>IF(D30="No",1,0)</f>
        <v>0</v>
      </c>
      <c r="H30" s="48">
        <f>IF(D30="Yes",1,0)</f>
        <v>0</v>
      </c>
      <c r="I30" s="48" t="str">
        <f t="shared" si="1"/>
        <v xml:space="preserve"> </v>
      </c>
      <c r="J30" s="48" t="str">
        <f t="shared" si="2"/>
        <v xml:space="preserve"> </v>
      </c>
      <c r="K30" s="48" t="str">
        <f t="shared" si="3"/>
        <v xml:space="preserve"> </v>
      </c>
      <c r="L30" s="41">
        <f t="shared" si="4"/>
        <v>0</v>
      </c>
      <c r="M30" s="1">
        <v>4</v>
      </c>
      <c r="N30" s="1">
        <v>2</v>
      </c>
      <c r="O30" s="1">
        <v>1</v>
      </c>
    </row>
    <row r="31" spans="1:15" ht="39" customHeight="1">
      <c r="A31" s="10" t="s">
        <v>89</v>
      </c>
      <c r="B31" s="29" t="s">
        <v>92</v>
      </c>
      <c r="C31" s="18" t="s">
        <v>93</v>
      </c>
      <c r="D31" s="59"/>
      <c r="E31" s="12" t="s">
        <v>56</v>
      </c>
      <c r="F31" s="48">
        <v>0</v>
      </c>
      <c r="G31" s="48">
        <f>IF(D31="No",1,0)</f>
        <v>0</v>
      </c>
      <c r="H31" s="48">
        <f>IF(D31="Yes",1,0)</f>
        <v>0</v>
      </c>
      <c r="I31" s="48" t="str">
        <f t="shared" si="1"/>
        <v xml:space="preserve"> </v>
      </c>
      <c r="J31" s="48" t="str">
        <f t="shared" si="2"/>
        <v xml:space="preserve"> </v>
      </c>
      <c r="K31" s="48" t="str">
        <f t="shared" si="3"/>
        <v xml:space="preserve"> </v>
      </c>
      <c r="L31" s="41">
        <f t="shared" si="4"/>
        <v>0</v>
      </c>
      <c r="M31" s="1">
        <v>4</v>
      </c>
      <c r="N31" s="1">
        <v>2</v>
      </c>
      <c r="O31" s="1">
        <v>1</v>
      </c>
    </row>
    <row r="32" spans="1:15" ht="46.95" customHeight="1">
      <c r="A32" s="10" t="s">
        <v>89</v>
      </c>
      <c r="B32" s="29" t="s">
        <v>94</v>
      </c>
      <c r="C32" s="18" t="s">
        <v>95</v>
      </c>
      <c r="D32" s="59"/>
      <c r="E32" s="13" t="s">
        <v>96</v>
      </c>
      <c r="F32" s="48">
        <f>IF(D32="Yes",1,0)</f>
        <v>0</v>
      </c>
      <c r="G32" s="48">
        <v>0</v>
      </c>
      <c r="H32" s="48">
        <f>IF(D32="No",1,0)</f>
        <v>0</v>
      </c>
      <c r="I32" s="48" t="str">
        <f t="shared" si="1"/>
        <v xml:space="preserve"> </v>
      </c>
      <c r="J32" s="48" t="str">
        <f t="shared" si="2"/>
        <v xml:space="preserve"> </v>
      </c>
      <c r="K32" s="48" t="str">
        <f t="shared" si="3"/>
        <v xml:space="preserve"> </v>
      </c>
      <c r="L32" s="41">
        <f t="shared" si="4"/>
        <v>0</v>
      </c>
      <c r="M32" s="1">
        <v>5</v>
      </c>
      <c r="N32" s="1">
        <v>3</v>
      </c>
      <c r="O32" s="1">
        <v>1</v>
      </c>
    </row>
    <row r="33" spans="1:17" ht="51.6" customHeight="1">
      <c r="A33" s="10" t="s">
        <v>89</v>
      </c>
      <c r="B33" s="29" t="s">
        <v>97</v>
      </c>
      <c r="C33" s="18" t="s">
        <v>98</v>
      </c>
      <c r="D33" s="59"/>
      <c r="E33" s="12" t="s">
        <v>56</v>
      </c>
      <c r="F33" s="48">
        <v>0</v>
      </c>
      <c r="G33" s="48">
        <f>IF(D33="No",1,0)</f>
        <v>0</v>
      </c>
      <c r="H33" s="48">
        <f>IF(D33="Yes",1,0)</f>
        <v>0</v>
      </c>
      <c r="I33" s="48" t="str">
        <f t="shared" si="1"/>
        <v xml:space="preserve"> </v>
      </c>
      <c r="J33" s="48" t="str">
        <f t="shared" si="2"/>
        <v xml:space="preserve"> </v>
      </c>
      <c r="K33" s="48" t="str">
        <f t="shared" si="3"/>
        <v xml:space="preserve"> </v>
      </c>
      <c r="L33" s="41">
        <f t="shared" si="4"/>
        <v>0</v>
      </c>
      <c r="M33" s="1">
        <v>4</v>
      </c>
      <c r="N33" s="1">
        <v>2</v>
      </c>
      <c r="O33" s="1">
        <v>1</v>
      </c>
    </row>
    <row r="34" spans="1:17" ht="48.6" customHeight="1">
      <c r="A34" s="10" t="s">
        <v>89</v>
      </c>
      <c r="B34" s="29" t="s">
        <v>99</v>
      </c>
      <c r="C34" s="18" t="s">
        <v>100</v>
      </c>
      <c r="D34" s="59"/>
      <c r="E34" s="12" t="s">
        <v>101</v>
      </c>
      <c r="F34" s="48">
        <f>IF(D34="Yes",1,0)</f>
        <v>0</v>
      </c>
      <c r="G34" s="48">
        <v>0</v>
      </c>
      <c r="H34" s="48">
        <f>IF(D34="No",1,0)</f>
        <v>0</v>
      </c>
      <c r="I34" s="48" t="str">
        <f t="shared" si="1"/>
        <v xml:space="preserve"> </v>
      </c>
      <c r="J34" s="48" t="str">
        <f t="shared" si="2"/>
        <v xml:space="preserve"> </v>
      </c>
      <c r="K34" s="48" t="str">
        <f t="shared" si="3"/>
        <v xml:space="preserve"> </v>
      </c>
      <c r="L34" s="41">
        <f t="shared" si="4"/>
        <v>0</v>
      </c>
      <c r="M34" s="1">
        <v>4</v>
      </c>
      <c r="N34" s="1">
        <v>2</v>
      </c>
      <c r="O34" s="1">
        <v>1</v>
      </c>
    </row>
    <row r="35" spans="1:17" ht="49.2" customHeight="1">
      <c r="A35" s="10" t="s">
        <v>89</v>
      </c>
      <c r="B35" s="29" t="s">
        <v>102</v>
      </c>
      <c r="C35" s="18" t="s">
        <v>171</v>
      </c>
      <c r="D35" s="59"/>
      <c r="E35" s="12" t="s">
        <v>172</v>
      </c>
      <c r="F35" s="48">
        <v>0</v>
      </c>
      <c r="G35" s="48">
        <f>IF(D35="No",1,0)</f>
        <v>0</v>
      </c>
      <c r="H35" s="48">
        <f>IF(D35="Yes for Scope 1 &amp; 2 ",1,IF(D35="Yes for Scope 1 , 2, 3 ",1,0))</f>
        <v>0</v>
      </c>
      <c r="I35" s="48" t="str">
        <f t="shared" si="1"/>
        <v xml:space="preserve"> </v>
      </c>
      <c r="J35" s="48" t="str">
        <f t="shared" si="2"/>
        <v xml:space="preserve"> </v>
      </c>
      <c r="K35" s="48" t="str">
        <f t="shared" si="3"/>
        <v xml:space="preserve"> </v>
      </c>
      <c r="L35" s="41">
        <f t="shared" si="4"/>
        <v>0</v>
      </c>
      <c r="M35" s="1">
        <v>4</v>
      </c>
      <c r="N35" s="1">
        <v>2</v>
      </c>
      <c r="O35" s="1">
        <v>1</v>
      </c>
    </row>
    <row r="36" spans="1:17" ht="43.2" customHeight="1">
      <c r="A36" s="10" t="s">
        <v>89</v>
      </c>
      <c r="B36" s="29" t="s">
        <v>173</v>
      </c>
      <c r="C36" s="18" t="s">
        <v>174</v>
      </c>
      <c r="D36" s="59"/>
      <c r="E36" s="12" t="s">
        <v>56</v>
      </c>
      <c r="F36" s="48">
        <v>0</v>
      </c>
      <c r="G36" s="48">
        <f>IF(D36="No",1,0)</f>
        <v>0</v>
      </c>
      <c r="H36" s="48">
        <f>IF(D36="Yes",1,0)</f>
        <v>0</v>
      </c>
      <c r="I36" s="48" t="str">
        <f t="shared" ref="I36" si="9">IF(F36=1,M36," ")</f>
        <v xml:space="preserve"> </v>
      </c>
      <c r="J36" s="48" t="str">
        <f t="shared" ref="J36" si="10">IF(G36=1,N36," ")</f>
        <v xml:space="preserve"> </v>
      </c>
      <c r="K36" s="48" t="str">
        <f t="shared" ref="K36" si="11">IF(H36=1,O36," ")</f>
        <v xml:space="preserve"> </v>
      </c>
      <c r="L36" s="41">
        <f t="shared" ref="L36" si="12">SUM(I36:K36)</f>
        <v>0</v>
      </c>
      <c r="M36" s="1">
        <v>4</v>
      </c>
      <c r="N36" s="1">
        <v>2</v>
      </c>
      <c r="O36" s="1">
        <v>1</v>
      </c>
    </row>
    <row r="37" spans="1:17" ht="62.4">
      <c r="A37" s="10" t="s">
        <v>103</v>
      </c>
      <c r="B37" s="29" t="s">
        <v>104</v>
      </c>
      <c r="C37" s="18" t="s">
        <v>105</v>
      </c>
      <c r="D37" s="59"/>
      <c r="E37" s="12" t="s">
        <v>106</v>
      </c>
      <c r="F37" s="48">
        <v>0</v>
      </c>
      <c r="G37" s="48">
        <f>IF(D37="No",1,0)</f>
        <v>0</v>
      </c>
      <c r="H37" s="48">
        <f>IF(D37="Yes, for both our employees and our suppliers' employees",1,IF(D37="Yes, for our employees only",1,0))</f>
        <v>0</v>
      </c>
      <c r="I37" s="48" t="str">
        <f t="shared" si="1"/>
        <v xml:space="preserve"> </v>
      </c>
      <c r="J37" s="48" t="str">
        <f t="shared" si="2"/>
        <v xml:space="preserve"> </v>
      </c>
      <c r="K37" s="48" t="str">
        <f t="shared" si="3"/>
        <v xml:space="preserve"> </v>
      </c>
      <c r="L37" s="41">
        <f t="shared" si="4"/>
        <v>0</v>
      </c>
      <c r="M37" s="1">
        <v>4</v>
      </c>
      <c r="N37" s="1">
        <v>2</v>
      </c>
      <c r="O37" s="1">
        <v>1</v>
      </c>
    </row>
    <row r="38" spans="1:17" ht="47.4" customHeight="1">
      <c r="A38" s="10" t="s">
        <v>103</v>
      </c>
      <c r="B38" s="29" t="s">
        <v>107</v>
      </c>
      <c r="C38" s="32" t="s">
        <v>108</v>
      </c>
      <c r="D38" s="59"/>
      <c r="E38" s="12" t="s">
        <v>56</v>
      </c>
      <c r="F38" s="48">
        <v>0</v>
      </c>
      <c r="G38" s="48">
        <f t="shared" ref="G38" si="13">IF(D38="No",1,0)</f>
        <v>0</v>
      </c>
      <c r="H38" s="48">
        <f t="shared" ref="H38" si="14">IF(D38="Yes",1,0)</f>
        <v>0</v>
      </c>
      <c r="I38" s="48" t="str">
        <f t="shared" si="1"/>
        <v xml:space="preserve"> </v>
      </c>
      <c r="J38" s="48" t="str">
        <f t="shared" si="2"/>
        <v xml:space="preserve"> </v>
      </c>
      <c r="K38" s="48" t="str">
        <f t="shared" si="3"/>
        <v xml:space="preserve"> </v>
      </c>
      <c r="L38" s="41">
        <f t="shared" si="4"/>
        <v>0</v>
      </c>
      <c r="M38" s="1">
        <v>4</v>
      </c>
      <c r="N38" s="1">
        <v>2</v>
      </c>
      <c r="O38" s="1">
        <v>1</v>
      </c>
    </row>
    <row r="39" spans="1:17" ht="56.4" customHeight="1">
      <c r="A39" s="10" t="s">
        <v>103</v>
      </c>
      <c r="B39" s="29" t="s">
        <v>109</v>
      </c>
      <c r="C39" s="31" t="s">
        <v>110</v>
      </c>
      <c r="D39" s="59"/>
      <c r="E39" s="12" t="s">
        <v>111</v>
      </c>
      <c r="F39" s="48">
        <v>0</v>
      </c>
      <c r="G39" s="48">
        <f>IF(D39="Yes",1,0)</f>
        <v>0</v>
      </c>
      <c r="H39" s="48">
        <f>IF(D39="No",1,IF(D39="Not Applicable",1,0))</f>
        <v>0</v>
      </c>
      <c r="I39" s="48" t="str">
        <f t="shared" si="1"/>
        <v xml:space="preserve"> </v>
      </c>
      <c r="J39" s="48" t="str">
        <f t="shared" si="2"/>
        <v xml:space="preserve"> </v>
      </c>
      <c r="K39" s="48" t="str">
        <f t="shared" si="3"/>
        <v xml:space="preserve"> </v>
      </c>
      <c r="L39" s="41">
        <f t="shared" si="4"/>
        <v>0</v>
      </c>
      <c r="M39" s="1">
        <v>4</v>
      </c>
      <c r="N39" s="1">
        <v>2</v>
      </c>
      <c r="O39" s="1">
        <v>1</v>
      </c>
    </row>
    <row r="40" spans="1:17" ht="49.5" customHeight="1">
      <c r="A40" s="10" t="s">
        <v>112</v>
      </c>
      <c r="B40" s="29">
        <v>5.0999999999999996</v>
      </c>
      <c r="C40" s="20" t="s">
        <v>113</v>
      </c>
      <c r="D40" s="59"/>
      <c r="E40" s="12" t="s">
        <v>56</v>
      </c>
      <c r="F40" s="48">
        <v>0</v>
      </c>
      <c r="G40" s="48">
        <f t="shared" ref="G40:G42" si="15">IF(D40="No",1,0)</f>
        <v>0</v>
      </c>
      <c r="H40" s="48">
        <f t="shared" ref="H40:H42" si="16">IF(D40="Yes",1,0)</f>
        <v>0</v>
      </c>
      <c r="I40" s="48" t="str">
        <f t="shared" si="1"/>
        <v xml:space="preserve"> </v>
      </c>
      <c r="J40" s="48" t="str">
        <f t="shared" si="2"/>
        <v xml:space="preserve"> </v>
      </c>
      <c r="K40" s="48" t="str">
        <f t="shared" si="3"/>
        <v xml:space="preserve"> </v>
      </c>
      <c r="L40" s="41">
        <f t="shared" si="4"/>
        <v>0</v>
      </c>
      <c r="M40" s="1">
        <v>4</v>
      </c>
      <c r="N40" s="1">
        <v>2</v>
      </c>
      <c r="O40" s="1">
        <v>1</v>
      </c>
    </row>
    <row r="41" spans="1:17" ht="31.2">
      <c r="A41" s="10" t="s">
        <v>112</v>
      </c>
      <c r="B41" s="29">
        <v>5.0999999999999996</v>
      </c>
      <c r="C41" s="28" t="s">
        <v>114</v>
      </c>
      <c r="D41" s="59"/>
      <c r="E41" s="12" t="s">
        <v>56</v>
      </c>
      <c r="F41" s="48">
        <v>0</v>
      </c>
      <c r="G41" s="48">
        <f t="shared" si="15"/>
        <v>0</v>
      </c>
      <c r="H41" s="48">
        <f t="shared" si="16"/>
        <v>0</v>
      </c>
      <c r="I41" s="48" t="str">
        <f t="shared" si="1"/>
        <v xml:space="preserve"> </v>
      </c>
      <c r="J41" s="48" t="str">
        <f t="shared" si="2"/>
        <v xml:space="preserve"> </v>
      </c>
      <c r="K41" s="48" t="str">
        <f t="shared" si="3"/>
        <v xml:space="preserve"> </v>
      </c>
      <c r="L41" s="41">
        <f t="shared" si="4"/>
        <v>0</v>
      </c>
      <c r="M41" s="1">
        <v>4</v>
      </c>
      <c r="N41" s="1">
        <v>2</v>
      </c>
      <c r="O41" s="1">
        <v>1</v>
      </c>
    </row>
    <row r="42" spans="1:17" ht="49.5" customHeight="1">
      <c r="A42" s="10" t="s">
        <v>112</v>
      </c>
      <c r="B42" s="29">
        <v>5.0999999999999996</v>
      </c>
      <c r="C42" s="20" t="s">
        <v>115</v>
      </c>
      <c r="D42" s="59"/>
      <c r="E42" s="12" t="s">
        <v>56</v>
      </c>
      <c r="F42" s="48">
        <v>0</v>
      </c>
      <c r="G42" s="48">
        <f t="shared" si="15"/>
        <v>0</v>
      </c>
      <c r="H42" s="48">
        <f t="shared" si="16"/>
        <v>0</v>
      </c>
      <c r="I42" s="48" t="str">
        <f t="shared" si="1"/>
        <v xml:space="preserve"> </v>
      </c>
      <c r="J42" s="48" t="str">
        <f t="shared" si="2"/>
        <v xml:space="preserve"> </v>
      </c>
      <c r="K42" s="48" t="str">
        <f t="shared" si="3"/>
        <v xml:space="preserve"> </v>
      </c>
      <c r="L42" s="41">
        <f t="shared" si="4"/>
        <v>0</v>
      </c>
      <c r="M42" s="1">
        <v>4</v>
      </c>
      <c r="N42" s="1">
        <v>2</v>
      </c>
      <c r="O42" s="1">
        <v>1</v>
      </c>
    </row>
    <row r="43" spans="1:17" ht="39" customHeight="1">
      <c r="A43" s="10" t="s">
        <v>112</v>
      </c>
      <c r="B43" s="29">
        <v>5.0999999999999996</v>
      </c>
      <c r="C43" s="19" t="s">
        <v>116</v>
      </c>
      <c r="D43" s="59"/>
      <c r="E43" s="12" t="s">
        <v>101</v>
      </c>
      <c r="F43" s="48">
        <f t="shared" ref="F43:F44" si="17">IF(D43="Yes",1,0)</f>
        <v>0</v>
      </c>
      <c r="G43" s="48">
        <v>0</v>
      </c>
      <c r="H43" s="48">
        <f t="shared" ref="H43:H44" si="18">IF(D43="No",1,0)</f>
        <v>0</v>
      </c>
      <c r="I43" s="48" t="str">
        <f t="shared" si="1"/>
        <v xml:space="preserve"> </v>
      </c>
      <c r="J43" s="48" t="str">
        <f t="shared" si="2"/>
        <v xml:space="preserve"> </v>
      </c>
      <c r="K43" s="48" t="str">
        <f t="shared" si="3"/>
        <v xml:space="preserve"> </v>
      </c>
      <c r="L43" s="41">
        <f t="shared" si="4"/>
        <v>0</v>
      </c>
      <c r="M43" s="1">
        <v>5</v>
      </c>
      <c r="N43" s="1">
        <v>3</v>
      </c>
      <c r="O43" s="1">
        <v>1</v>
      </c>
    </row>
    <row r="44" spans="1:17" ht="41.25" customHeight="1">
      <c r="A44" s="10" t="s">
        <v>112</v>
      </c>
      <c r="B44" s="29">
        <v>5.0999999999999996</v>
      </c>
      <c r="C44" s="19" t="s">
        <v>117</v>
      </c>
      <c r="D44" s="59"/>
      <c r="E44" s="12" t="s">
        <v>101</v>
      </c>
      <c r="F44" s="48">
        <f t="shared" si="17"/>
        <v>0</v>
      </c>
      <c r="G44" s="48">
        <v>0</v>
      </c>
      <c r="H44" s="48">
        <f t="shared" si="18"/>
        <v>0</v>
      </c>
      <c r="I44" s="48" t="str">
        <f t="shared" si="1"/>
        <v xml:space="preserve"> </v>
      </c>
      <c r="J44" s="48" t="str">
        <f t="shared" si="2"/>
        <v xml:space="preserve"> </v>
      </c>
      <c r="K44" s="48" t="str">
        <f t="shared" si="3"/>
        <v xml:space="preserve"> </v>
      </c>
      <c r="L44" s="41">
        <f t="shared" si="4"/>
        <v>0</v>
      </c>
      <c r="M44" s="1">
        <v>5</v>
      </c>
      <c r="N44" s="1">
        <v>3</v>
      </c>
      <c r="O44" s="1">
        <v>1</v>
      </c>
      <c r="Q44" s="9"/>
    </row>
    <row r="45" spans="1:17" ht="52.8" customHeight="1" thickBot="1">
      <c r="A45" s="10" t="s">
        <v>183</v>
      </c>
      <c r="B45" s="29">
        <v>6</v>
      </c>
      <c r="C45" s="19" t="s">
        <v>182</v>
      </c>
      <c r="D45" s="59"/>
      <c r="E45" s="12" t="s">
        <v>181</v>
      </c>
      <c r="F45" s="48">
        <f>IF(D45="No",1,0)</f>
        <v>0</v>
      </c>
      <c r="G45" s="48">
        <v>0</v>
      </c>
      <c r="H45" s="48">
        <f>IF(D45="Yes",1,IF(D45="Already registered on RBA platform",1,0))</f>
        <v>0</v>
      </c>
      <c r="I45" s="48" t="str">
        <f t="shared" ref="I45" si="19">IF(F45=1,M45," ")</f>
        <v xml:space="preserve"> </v>
      </c>
      <c r="J45" s="48" t="str">
        <f t="shared" ref="J45" si="20">IF(G45=1,N45," ")</f>
        <v xml:space="preserve"> </v>
      </c>
      <c r="K45" s="48" t="str">
        <f t="shared" ref="K45" si="21">IF(H45=1,O45," ")</f>
        <v xml:space="preserve"> </v>
      </c>
      <c r="L45" s="41">
        <f t="shared" si="4"/>
        <v>0</v>
      </c>
      <c r="M45" s="54">
        <v>80</v>
      </c>
      <c r="N45" s="1">
        <v>2</v>
      </c>
      <c r="O45" s="1">
        <v>1</v>
      </c>
      <c r="Q45" s="9"/>
    </row>
    <row r="46" spans="1:17" ht="16.2" thickBot="1">
      <c r="C46" s="2" t="s">
        <v>118</v>
      </c>
      <c r="D46" s="61" t="str">
        <f>IF(H47&lt;41,"INCOMPLETE",IF(AND(H47=41),"Complete", "Error"))</f>
        <v>INCOMPLETE</v>
      </c>
      <c r="E46" s="24" t="s">
        <v>119</v>
      </c>
      <c r="F46" s="3">
        <f>SUM(F5:F45)</f>
        <v>0</v>
      </c>
      <c r="G46" s="4">
        <f>SUM(G5:G45)</f>
        <v>0</v>
      </c>
      <c r="H46" s="33">
        <f>SUM(H5:H45)</f>
        <v>0</v>
      </c>
      <c r="I46" s="27"/>
      <c r="K46" s="42" t="s">
        <v>120</v>
      </c>
      <c r="L46" s="47">
        <f>AVERAGE(L5:L45)</f>
        <v>0</v>
      </c>
      <c r="M46" s="49">
        <f>AVERAGE(M5:M45)</f>
        <v>12.048780487804878</v>
      </c>
      <c r="N46" s="49">
        <f>AVERAGE(N5:N45)</f>
        <v>2.4390243902439024</v>
      </c>
      <c r="O46" s="49">
        <f>AVERAGE(O5:O45)</f>
        <v>1</v>
      </c>
    </row>
    <row r="47" spans="1:17">
      <c r="C47" s="25"/>
      <c r="H47" s="35">
        <f>SUM(F46:H46)</f>
        <v>0</v>
      </c>
      <c r="K47" s="42"/>
      <c r="L47" s="45" t="str">
        <f>IF(L46&lt;=1,"Low",IF(L46&lt;=3,"Medium","High"))</f>
        <v>Low</v>
      </c>
    </row>
    <row r="48" spans="1:17">
      <c r="C48" s="5"/>
      <c r="D48" s="6"/>
      <c r="K48" s="42"/>
      <c r="N48" s="43"/>
    </row>
    <row r="49" spans="3:12" ht="16.2">
      <c r="C49" s="5"/>
      <c r="D49" s="34"/>
      <c r="E49"/>
      <c r="K49" s="46"/>
      <c r="L49" s="44"/>
    </row>
  </sheetData>
  <sheetProtection algorithmName="SHA-512" hashValue="BJ3b8V2neSw3GDhmX+GrrvvkC9KLeFx98E+44YpXbMxng2SRk2/Ea8rACoPtmiMqAGFFXl84d1bJTCt3Q5I3jw==" saltValue="Pjm72MwAX+OJLzxFeOEPzw==" spinCount="100000" sheet="1" selectLockedCells="1"/>
  <autoFilter ref="A4:P44" xr:uid="{FD2A4FC0-0E94-4542-8D32-F7331B06E98B}"/>
  <mergeCells count="4">
    <mergeCell ref="F1:H1"/>
    <mergeCell ref="M1:O1"/>
    <mergeCell ref="I1:L1"/>
    <mergeCell ref="A1:D1"/>
  </mergeCells>
  <phoneticPr fontId="22" type="noConversion"/>
  <conditionalFormatting sqref="D46">
    <cfRule type="containsText" dxfId="4" priority="5" operator="containsText" text="INCOMPLETE">
      <formula>NOT(ISERROR(SEARCH("INCOMPLETE",D46)))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F1C8A36A-0B0A-4343-A587-EBF24986C8AC}">
          <x14:formula1>
            <xm:f>'Do NOT Delete'!$E$6:$E$9</xm:f>
          </x14:formula1>
          <xm:sqref>D17</xm:sqref>
        </x14:dataValidation>
        <x14:dataValidation type="list" allowBlank="1" showInputMessage="1" showErrorMessage="1" xr:uid="{907B1275-0257-4859-AC86-FE5D18172CCF}">
          <x14:formula1>
            <xm:f>'Do NOT Delete'!$E$2:$E$5</xm:f>
          </x14:formula1>
          <xm:sqref>D15</xm:sqref>
        </x14:dataValidation>
        <x14:dataValidation type="list" allowBlank="1" showInputMessage="1" showErrorMessage="1" xr:uid="{5072DA37-86B0-482A-888D-E13329F32195}">
          <x14:formula1>
            <xm:f>'Do NOT Delete'!$B$48:$B$51</xm:f>
          </x14:formula1>
          <xm:sqref>D39</xm:sqref>
        </x14:dataValidation>
        <x14:dataValidation type="list" allowBlank="1" showInputMessage="1" showErrorMessage="1" xr:uid="{9D0D6BDB-2909-4AEF-B225-891EA24795E7}">
          <x14:formula1>
            <xm:f>'Do NOT Delete'!$B$44:$B$47</xm:f>
          </x14:formula1>
          <xm:sqref>D37</xm:sqref>
        </x14:dataValidation>
        <x14:dataValidation type="list" allowBlank="1" showInputMessage="1" showErrorMessage="1" xr:uid="{94E341AF-95DA-4D70-96C3-A4DD75608B4A}">
          <x14:formula1>
            <xm:f>'Do NOT Delete'!$B$40:$B$43</xm:f>
          </x14:formula1>
          <xm:sqref>D24</xm:sqref>
        </x14:dataValidation>
        <x14:dataValidation type="list" allowBlank="1" showInputMessage="1" showErrorMessage="1" xr:uid="{B5233362-0EAF-4134-8BF2-A79A52A6FC63}">
          <x14:formula1>
            <xm:f>'Do NOT Delete'!$B$36:$B$39</xm:f>
          </x14:formula1>
          <xm:sqref>D20</xm:sqref>
        </x14:dataValidation>
        <x14:dataValidation type="list" allowBlank="1" showInputMessage="1" showErrorMessage="1" xr:uid="{A49A411A-CE38-4D6A-9D86-17122E94272F}">
          <x14:formula1>
            <xm:f>'Do NOT Delete'!$B$29:$B$31</xm:f>
          </x14:formula1>
          <xm:sqref>D14</xm:sqref>
        </x14:dataValidation>
        <x14:dataValidation type="list" allowBlank="1" showInputMessage="1" showErrorMessage="1" xr:uid="{5B06FD92-69D5-408F-9C04-A085BAA38A93}">
          <x14:formula1>
            <xm:f>'Do NOT Delete'!$B$25:$B$28</xm:f>
          </x14:formula1>
          <xm:sqref>D13</xm:sqref>
        </x14:dataValidation>
        <x14:dataValidation type="list" allowBlank="1" showInputMessage="1" showErrorMessage="1" xr:uid="{75823F8D-44A6-4187-A6CE-4F22B96A23D8}">
          <x14:formula1>
            <xm:f>'Do NOT Delete'!$B$20:$B$24</xm:f>
          </x14:formula1>
          <xm:sqref>D11</xm:sqref>
        </x14:dataValidation>
        <x14:dataValidation type="list" allowBlank="1" showInputMessage="1" showErrorMessage="1" xr:uid="{1E180801-FCFD-43BE-AEA9-6B1469B9B39F}">
          <x14:formula1>
            <xm:f>'Do NOT Delete'!$B$15:$B$19</xm:f>
          </x14:formula1>
          <xm:sqref>D10</xm:sqref>
        </x14:dataValidation>
        <x14:dataValidation type="list" allowBlank="1" showInputMessage="1" showErrorMessage="1" xr:uid="{487C766E-1CAE-4814-9EE8-575CEAF37791}">
          <x14:formula1>
            <xm:f>'Do NOT Delete'!$B$11:$B$14</xm:f>
          </x14:formula1>
          <xm:sqref>D9</xm:sqref>
        </x14:dataValidation>
        <x14:dataValidation type="list" allowBlank="1" showInputMessage="1" showErrorMessage="1" xr:uid="{4BE1B6A9-F8CC-40AA-8DAB-E950869E0749}">
          <x14:formula1>
            <xm:f>'Do NOT Delete'!$B$5:$B$10</xm:f>
          </x14:formula1>
          <xm:sqref>D7</xm:sqref>
        </x14:dataValidation>
        <x14:dataValidation type="list" allowBlank="1" showInputMessage="1" showErrorMessage="1" xr:uid="{94C45173-634F-4B83-B4AC-5E9A31F0D81B}">
          <x14:formula1>
            <xm:f>'Do NOT Delete'!$B$2:$B$4</xm:f>
          </x14:formula1>
          <xm:sqref>D5:D6 D8 D18:D19 D21:D23 D12 D38 D16 D40:D44 D36 D25:D26 D31:D34</xm:sqref>
        </x14:dataValidation>
        <x14:dataValidation type="list" allowBlank="1" showInputMessage="1" showErrorMessage="1" xr:uid="{32ABB13F-6B54-4126-AD9C-67EA6D4F4CA3}">
          <x14:formula1>
            <xm:f>'Do NOT Delete'!$B$52:$B$55</xm:f>
          </x14:formula1>
          <xm:sqref>D35</xm:sqref>
        </x14:dataValidation>
        <x14:dataValidation type="list" allowBlank="1" showInputMessage="1" showErrorMessage="1" xr:uid="{2674F919-3D95-4DFB-B294-A1B4C363BFCD}">
          <x14:formula1>
            <xm:f>'Do NOT Delete'!$B$56:$B$59</xm:f>
          </x14:formula1>
          <xm:sqref>D45</xm:sqref>
        </x14:dataValidation>
        <x14:dataValidation type="list" allowBlank="1" showInputMessage="1" showErrorMessage="1" xr:uid="{FC06E3EF-D3B6-4CC1-9F85-953D8A3D332F}">
          <x14:formula1>
            <xm:f>'Do NOT Delete'!$B$60:$B$63</xm:f>
          </x14:formula1>
          <xm:sqref>D27:D30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9BB9C-1CE0-4C05-94DC-6D10C242267A}">
  <dimension ref="A1:Q49"/>
  <sheetViews>
    <sheetView workbookViewId="0">
      <pane ySplit="4" topLeftCell="A5" activePane="bottomLeft" state="frozen"/>
      <selection pane="bottomLeft" activeCell="D29" sqref="D29"/>
    </sheetView>
  </sheetViews>
  <sheetFormatPr defaultColWidth="8.88671875" defaultRowHeight="15.6" outlineLevelCol="1"/>
  <cols>
    <col min="1" max="1" width="13.6640625" style="14" customWidth="1"/>
    <col min="2" max="2" width="9.6640625" style="23" customWidth="1"/>
    <col min="3" max="3" width="90.6640625" style="9" bestFit="1" customWidth="1"/>
    <col min="4" max="4" width="19.88671875" style="23" customWidth="1"/>
    <col min="5" max="5" width="52.33203125" style="21" hidden="1" customWidth="1"/>
    <col min="6" max="8" width="9.33203125" style="21" hidden="1" customWidth="1"/>
    <col min="9" max="11" width="8.88671875" style="9" hidden="1" customWidth="1"/>
    <col min="12" max="12" width="8.88671875" style="42" hidden="1" customWidth="1"/>
    <col min="13" max="15" width="8.88671875" style="9" hidden="1" customWidth="1" outlineLevel="1"/>
    <col min="16" max="16" width="8.88671875" style="9" hidden="1" customWidth="1" collapsed="1"/>
    <col min="17" max="17" width="8.88671875" style="9" hidden="1" customWidth="1"/>
    <col min="18" max="16384" width="8.88671875" style="9"/>
  </cols>
  <sheetData>
    <row r="1" spans="1:17" ht="30.6" customHeight="1" thickBot="1">
      <c r="A1" s="92" t="s">
        <v>5</v>
      </c>
      <c r="B1" s="92"/>
      <c r="C1" s="92"/>
      <c r="D1" s="92"/>
      <c r="E1" s="26" t="s">
        <v>6</v>
      </c>
      <c r="F1" s="83" t="s">
        <v>7</v>
      </c>
      <c r="G1" s="84"/>
      <c r="H1" s="85"/>
      <c r="I1" s="89" t="s">
        <v>8</v>
      </c>
      <c r="J1" s="90"/>
      <c r="K1" s="90"/>
      <c r="L1" s="91"/>
      <c r="M1" s="86" t="s">
        <v>9</v>
      </c>
      <c r="N1" s="87"/>
      <c r="O1" s="88"/>
    </row>
    <row r="2" spans="1:17" ht="30.6" customHeight="1">
      <c r="A2" s="63" t="s">
        <v>10</v>
      </c>
      <c r="B2" s="63"/>
      <c r="C2" s="63"/>
      <c r="D2" s="63"/>
      <c r="E2" s="26"/>
      <c r="F2" s="55"/>
      <c r="G2" s="55"/>
      <c r="H2" s="55"/>
      <c r="I2" s="56"/>
      <c r="J2" s="56"/>
      <c r="K2" s="56"/>
      <c r="L2" s="56"/>
      <c r="M2" s="57"/>
      <c r="N2" s="57"/>
      <c r="O2" s="57"/>
    </row>
    <row r="3" spans="1:17" ht="30.6" customHeight="1" thickBot="1">
      <c r="A3" s="63" t="s">
        <v>11</v>
      </c>
      <c r="B3" s="63"/>
      <c r="C3" s="63"/>
      <c r="D3" s="63"/>
      <c r="E3" s="26"/>
      <c r="F3" s="55"/>
      <c r="G3" s="55"/>
      <c r="H3" s="55"/>
      <c r="I3" s="56"/>
      <c r="J3" s="56"/>
      <c r="K3" s="56"/>
      <c r="L3" s="56"/>
      <c r="M3" s="57"/>
      <c r="N3" s="57"/>
      <c r="O3" s="57"/>
    </row>
    <row r="4" spans="1:17" ht="48.6" customHeight="1">
      <c r="A4" s="7" t="s">
        <v>12</v>
      </c>
      <c r="B4" s="7" t="s">
        <v>13</v>
      </c>
      <c r="C4" s="8" t="s">
        <v>14</v>
      </c>
      <c r="D4" s="58" t="s">
        <v>15</v>
      </c>
      <c r="E4" s="22" t="s">
        <v>16</v>
      </c>
      <c r="F4" s="37" t="s">
        <v>17</v>
      </c>
      <c r="G4" s="38" t="s">
        <v>18</v>
      </c>
      <c r="H4" s="39" t="s">
        <v>19</v>
      </c>
      <c r="I4" s="37" t="s">
        <v>17</v>
      </c>
      <c r="J4" s="38" t="s">
        <v>18</v>
      </c>
      <c r="K4" s="39" t="s">
        <v>19</v>
      </c>
      <c r="L4" s="40" t="s">
        <v>20</v>
      </c>
      <c r="M4" s="37" t="s">
        <v>17</v>
      </c>
      <c r="N4" s="38" t="s">
        <v>18</v>
      </c>
      <c r="O4" s="39" t="s">
        <v>19</v>
      </c>
    </row>
    <row r="5" spans="1:17" ht="56.4" customHeight="1">
      <c r="A5" s="10" t="s">
        <v>21</v>
      </c>
      <c r="B5" s="29" t="s">
        <v>22</v>
      </c>
      <c r="C5" s="16" t="s">
        <v>23</v>
      </c>
      <c r="D5" s="59"/>
      <c r="E5" s="12" t="s">
        <v>24</v>
      </c>
      <c r="F5" s="48">
        <f>IF(D5="No",1,0)</f>
        <v>0</v>
      </c>
      <c r="G5" s="48">
        <v>0</v>
      </c>
      <c r="H5" s="48">
        <f>IF(D5="Yes",1,0)</f>
        <v>0</v>
      </c>
      <c r="I5" s="48" t="str">
        <f>IF(F5=1,M5," ")</f>
        <v xml:space="preserve"> </v>
      </c>
      <c r="J5" s="48" t="str">
        <f t="shared" ref="J5:K20" si="0">IF(G5=1,N5," ")</f>
        <v xml:space="preserve"> </v>
      </c>
      <c r="K5" s="48" t="str">
        <f t="shared" si="0"/>
        <v xml:space="preserve"> </v>
      </c>
      <c r="L5" s="41">
        <f>SUM(I5:K5)</f>
        <v>0</v>
      </c>
      <c r="M5" s="54">
        <v>10</v>
      </c>
      <c r="N5" s="1">
        <v>3</v>
      </c>
      <c r="O5" s="1">
        <v>1</v>
      </c>
    </row>
    <row r="6" spans="1:17" ht="56.4" customHeight="1">
      <c r="A6" s="10" t="s">
        <v>21</v>
      </c>
      <c r="B6" s="29" t="s">
        <v>25</v>
      </c>
      <c r="C6" s="17" t="s">
        <v>26</v>
      </c>
      <c r="D6" s="59"/>
      <c r="E6" s="12" t="s">
        <v>27</v>
      </c>
      <c r="F6" s="48">
        <f>IF(D6="No",1,0)</f>
        <v>0</v>
      </c>
      <c r="G6" s="48">
        <v>0</v>
      </c>
      <c r="H6" s="48">
        <f>IF(D6="Yes",1,0)</f>
        <v>0</v>
      </c>
      <c r="I6" s="48" t="str">
        <f t="shared" ref="I6:K44" si="1">IF(F6=1,M6," ")</f>
        <v xml:space="preserve"> </v>
      </c>
      <c r="J6" s="48" t="str">
        <f t="shared" si="0"/>
        <v xml:space="preserve"> </v>
      </c>
      <c r="K6" s="48" t="str">
        <f t="shared" si="0"/>
        <v xml:space="preserve"> </v>
      </c>
      <c r="L6" s="41">
        <f t="shared" ref="L6:L45" si="2">SUM(I6:K6)</f>
        <v>0</v>
      </c>
      <c r="M6" s="1">
        <v>5</v>
      </c>
      <c r="N6" s="1">
        <v>3</v>
      </c>
      <c r="O6" s="1">
        <v>1</v>
      </c>
    </row>
    <row r="7" spans="1:17" ht="72" customHeight="1">
      <c r="A7" s="10" t="s">
        <v>21</v>
      </c>
      <c r="B7" s="29" t="s">
        <v>28</v>
      </c>
      <c r="C7" s="17" t="s">
        <v>29</v>
      </c>
      <c r="D7" s="59"/>
      <c r="E7" s="13" t="s">
        <v>30</v>
      </c>
      <c r="F7" s="48">
        <f>IF(D7="Under 15","STOP",IF(D7=15,1,0))</f>
        <v>0</v>
      </c>
      <c r="G7" s="48">
        <f>IF(D7=16,1,IF(D7=17,1,0))</f>
        <v>0</v>
      </c>
      <c r="H7" s="48">
        <f>IF(D7="18 or higher",1,0)</f>
        <v>0</v>
      </c>
      <c r="I7" s="48" t="str">
        <f>IF(F7=1,M7,IF(F7="STOP",M7," "))</f>
        <v xml:space="preserve"> </v>
      </c>
      <c r="J7" s="48" t="str">
        <f t="shared" si="0"/>
        <v xml:space="preserve"> </v>
      </c>
      <c r="K7" s="48" t="str">
        <f t="shared" si="0"/>
        <v xml:space="preserve"> </v>
      </c>
      <c r="L7" s="41">
        <f>SUM(I7:K7)</f>
        <v>0</v>
      </c>
      <c r="M7" s="54">
        <v>80</v>
      </c>
      <c r="N7" s="1">
        <v>3</v>
      </c>
      <c r="O7" s="1">
        <v>1</v>
      </c>
    </row>
    <row r="8" spans="1:17" ht="77.400000000000006" customHeight="1">
      <c r="A8" s="10" t="s">
        <v>21</v>
      </c>
      <c r="B8" s="29" t="s">
        <v>31</v>
      </c>
      <c r="C8" s="18" t="s">
        <v>32</v>
      </c>
      <c r="D8" s="59"/>
      <c r="E8" s="12" t="s">
        <v>33</v>
      </c>
      <c r="F8" s="48">
        <v>0</v>
      </c>
      <c r="G8" s="48">
        <f>IF(D8="Yes",1,0)</f>
        <v>0</v>
      </c>
      <c r="H8" s="48">
        <f>IF(D8="No",1,0)</f>
        <v>0</v>
      </c>
      <c r="I8" s="48" t="str">
        <f t="shared" si="1"/>
        <v xml:space="preserve"> </v>
      </c>
      <c r="J8" s="48" t="str">
        <f t="shared" si="0"/>
        <v xml:space="preserve"> </v>
      </c>
      <c r="K8" s="48" t="str">
        <f t="shared" si="0"/>
        <v xml:space="preserve"> </v>
      </c>
      <c r="L8" s="41">
        <f t="shared" si="2"/>
        <v>0</v>
      </c>
      <c r="M8" s="1">
        <v>5</v>
      </c>
      <c r="N8" s="1">
        <v>3</v>
      </c>
      <c r="O8" s="1">
        <v>1</v>
      </c>
    </row>
    <row r="9" spans="1:17" ht="73.2" customHeight="1">
      <c r="A9" s="10" t="s">
        <v>21</v>
      </c>
      <c r="B9" s="29" t="s">
        <v>34</v>
      </c>
      <c r="C9" s="18" t="s">
        <v>35</v>
      </c>
      <c r="D9" s="59"/>
      <c r="E9" s="13" t="s">
        <v>36</v>
      </c>
      <c r="F9" s="48">
        <f>IF(D9="The facility holds some or all",1,IF(D9="Recruiter / Labor Agent or other holds some or all",1,0))</f>
        <v>0</v>
      </c>
      <c r="G9" s="48">
        <v>0</v>
      </c>
      <c r="H9" s="48">
        <f>IF(D9="All workers hold their own",1,0)</f>
        <v>0</v>
      </c>
      <c r="I9" s="48" t="str">
        <f t="shared" si="1"/>
        <v xml:space="preserve"> </v>
      </c>
      <c r="J9" s="48" t="str">
        <f t="shared" si="0"/>
        <v xml:space="preserve"> </v>
      </c>
      <c r="K9" s="48" t="str">
        <f t="shared" si="0"/>
        <v xml:space="preserve"> </v>
      </c>
      <c r="L9" s="41">
        <f t="shared" si="2"/>
        <v>0</v>
      </c>
      <c r="M9" s="54">
        <v>40</v>
      </c>
      <c r="N9" s="1">
        <v>3</v>
      </c>
      <c r="O9" s="1">
        <v>1</v>
      </c>
    </row>
    <row r="10" spans="1:17" ht="71.400000000000006" customHeight="1">
      <c r="A10" s="10" t="s">
        <v>21</v>
      </c>
      <c r="B10" s="29" t="s">
        <v>37</v>
      </c>
      <c r="C10" s="18" t="s">
        <v>38</v>
      </c>
      <c r="D10" s="59"/>
      <c r="E10" s="13" t="s">
        <v>39</v>
      </c>
      <c r="F10" s="48">
        <f>IF(D10="Worker",1,IF(D10="Worker pays and facility reimburses",1,IF(D10="Shared between worker and facility",1,0)))</f>
        <v>0</v>
      </c>
      <c r="G10" s="48">
        <v>0</v>
      </c>
      <c r="H10" s="48">
        <f>IF(D10="Your facility",1,0)</f>
        <v>0</v>
      </c>
      <c r="I10" s="48" t="str">
        <f t="shared" si="1"/>
        <v xml:space="preserve"> </v>
      </c>
      <c r="J10" s="48" t="str">
        <f t="shared" si="0"/>
        <v xml:space="preserve"> </v>
      </c>
      <c r="K10" s="48" t="str">
        <f t="shared" si="0"/>
        <v xml:space="preserve"> </v>
      </c>
      <c r="L10" s="41">
        <f t="shared" si="2"/>
        <v>0</v>
      </c>
      <c r="M10" s="54">
        <v>80</v>
      </c>
      <c r="N10" s="1">
        <v>3</v>
      </c>
      <c r="O10" s="1">
        <v>1</v>
      </c>
    </row>
    <row r="11" spans="1:17" ht="48.6" customHeight="1">
      <c r="A11" s="10" t="s">
        <v>21</v>
      </c>
      <c r="B11" s="29" t="s">
        <v>40</v>
      </c>
      <c r="C11" s="17" t="s">
        <v>41</v>
      </c>
      <c r="D11" s="59"/>
      <c r="E11" s="13" t="s">
        <v>42</v>
      </c>
      <c r="F11" s="48">
        <f>IF(D11="8 or more",1,0)</f>
        <v>0</v>
      </c>
      <c r="G11" s="48">
        <f>IF(D11=6,1,IF(D11=7,1,0))</f>
        <v>0</v>
      </c>
      <c r="H11" s="48">
        <f>IF(D11=5,1,0)</f>
        <v>0</v>
      </c>
      <c r="I11" s="48" t="str">
        <f t="shared" si="1"/>
        <v xml:space="preserve"> </v>
      </c>
      <c r="J11" s="48" t="str">
        <f t="shared" si="0"/>
        <v xml:space="preserve"> </v>
      </c>
      <c r="K11" s="48" t="str">
        <f t="shared" si="0"/>
        <v xml:space="preserve"> </v>
      </c>
      <c r="L11" s="41">
        <f t="shared" si="2"/>
        <v>0</v>
      </c>
      <c r="M11" s="1">
        <v>5</v>
      </c>
      <c r="N11" s="1">
        <v>3</v>
      </c>
      <c r="O11" s="1">
        <v>1</v>
      </c>
    </row>
    <row r="12" spans="1:17" ht="48.6" customHeight="1">
      <c r="A12" s="10" t="s">
        <v>21</v>
      </c>
      <c r="B12" s="29" t="s">
        <v>43</v>
      </c>
      <c r="C12" s="17" t="s">
        <v>44</v>
      </c>
      <c r="D12" s="59"/>
      <c r="E12" s="12" t="s">
        <v>33</v>
      </c>
      <c r="F12" s="48">
        <v>0</v>
      </c>
      <c r="G12" s="48">
        <f>IF(D12="Yes",1,0)</f>
        <v>0</v>
      </c>
      <c r="H12" s="48">
        <f>IF(D12="No",1,0)</f>
        <v>0</v>
      </c>
      <c r="I12" s="48" t="str">
        <f t="shared" si="1"/>
        <v xml:space="preserve"> </v>
      </c>
      <c r="J12" s="48" t="str">
        <f t="shared" si="0"/>
        <v xml:space="preserve"> </v>
      </c>
      <c r="K12" s="48" t="str">
        <f t="shared" si="0"/>
        <v xml:space="preserve"> </v>
      </c>
      <c r="L12" s="41">
        <f t="shared" si="2"/>
        <v>0</v>
      </c>
      <c r="M12" s="1">
        <v>4</v>
      </c>
      <c r="N12" s="1">
        <v>2</v>
      </c>
      <c r="O12" s="1">
        <v>1</v>
      </c>
    </row>
    <row r="13" spans="1:17" ht="48.6" customHeight="1">
      <c r="A13" s="10" t="s">
        <v>21</v>
      </c>
      <c r="B13" s="29" t="s">
        <v>45</v>
      </c>
      <c r="C13" s="17" t="s">
        <v>46</v>
      </c>
      <c r="D13" s="59"/>
      <c r="E13" s="13" t="s">
        <v>47</v>
      </c>
      <c r="F13" s="48">
        <f>IF(D13="Overtime is regularly expected",1,0)</f>
        <v>0</v>
      </c>
      <c r="G13" s="48">
        <f>IF(D13="Some overtime is required",1,0)</f>
        <v>0</v>
      </c>
      <c r="H13" s="48">
        <f>IF(D13="Overtime is always voluntary",1,0)</f>
        <v>0</v>
      </c>
      <c r="I13" s="48" t="str">
        <f t="shared" si="1"/>
        <v xml:space="preserve"> </v>
      </c>
      <c r="J13" s="48" t="str">
        <f t="shared" si="0"/>
        <v xml:space="preserve"> </v>
      </c>
      <c r="K13" s="48" t="str">
        <f t="shared" si="0"/>
        <v xml:space="preserve"> </v>
      </c>
      <c r="L13" s="41">
        <f t="shared" si="2"/>
        <v>0</v>
      </c>
      <c r="M13" s="1">
        <v>4</v>
      </c>
      <c r="N13" s="1">
        <v>2</v>
      </c>
      <c r="O13" s="1">
        <v>1</v>
      </c>
    </row>
    <row r="14" spans="1:17" ht="79.2" customHeight="1">
      <c r="A14" s="10" t="s">
        <v>21</v>
      </c>
      <c r="B14" s="29" t="s">
        <v>48</v>
      </c>
      <c r="C14" s="18" t="s">
        <v>49</v>
      </c>
      <c r="D14" s="59"/>
      <c r="E14" s="12" t="s">
        <v>50</v>
      </c>
      <c r="F14" s="48">
        <v>0</v>
      </c>
      <c r="G14" s="48">
        <f>IF(D14="No, not all workers are paid at least minimum wage and legal overtime &gt;=125% of standard rate",1,0)</f>
        <v>0</v>
      </c>
      <c r="H14" s="48">
        <f>IF(D14="Yes, all workers are paid at least minimum wage and legal overtime &gt;=125% of standard rate",1,0)</f>
        <v>0</v>
      </c>
      <c r="I14" s="48" t="str">
        <f t="shared" si="1"/>
        <v xml:space="preserve"> </v>
      </c>
      <c r="J14" s="48" t="str">
        <f t="shared" si="0"/>
        <v xml:space="preserve"> </v>
      </c>
      <c r="K14" s="48" t="str">
        <f t="shared" si="0"/>
        <v xml:space="preserve"> </v>
      </c>
      <c r="L14" s="41">
        <f t="shared" si="2"/>
        <v>0</v>
      </c>
      <c r="M14" s="1">
        <v>4</v>
      </c>
      <c r="N14" s="1">
        <v>2</v>
      </c>
      <c r="O14" s="1">
        <v>1</v>
      </c>
    </row>
    <row r="15" spans="1:17" ht="48.6" customHeight="1">
      <c r="A15" s="10" t="s">
        <v>21</v>
      </c>
      <c r="B15" s="29" t="s">
        <v>51</v>
      </c>
      <c r="C15" s="18" t="s">
        <v>52</v>
      </c>
      <c r="D15" s="59"/>
      <c r="E15" s="12" t="s">
        <v>53</v>
      </c>
      <c r="F15" s="48">
        <f>IF(D15="No",1,0)</f>
        <v>0</v>
      </c>
      <c r="G15" s="48">
        <v>0</v>
      </c>
      <c r="H15" s="48">
        <f>IF(D15="Not applicable",1,IF(D15="Yes",1,0))</f>
        <v>0</v>
      </c>
      <c r="I15" s="48" t="str">
        <f t="shared" si="1"/>
        <v xml:space="preserve"> </v>
      </c>
      <c r="J15" s="48" t="str">
        <f t="shared" si="0"/>
        <v xml:space="preserve"> </v>
      </c>
      <c r="K15" s="48" t="str">
        <f t="shared" si="0"/>
        <v xml:space="preserve"> </v>
      </c>
      <c r="L15" s="41">
        <f t="shared" si="2"/>
        <v>0</v>
      </c>
      <c r="M15" s="1">
        <v>4</v>
      </c>
      <c r="N15" s="1">
        <v>2</v>
      </c>
      <c r="O15" s="1">
        <v>1</v>
      </c>
    </row>
    <row r="16" spans="1:17" ht="48.6" customHeight="1">
      <c r="A16" s="10" t="s">
        <v>21</v>
      </c>
      <c r="B16" s="29" t="s">
        <v>54</v>
      </c>
      <c r="C16" s="32" t="s">
        <v>55</v>
      </c>
      <c r="D16" s="59"/>
      <c r="E16" s="12" t="s">
        <v>56</v>
      </c>
      <c r="F16" s="48">
        <v>0</v>
      </c>
      <c r="G16" s="48">
        <f>IF(D16="No",1,0)</f>
        <v>0</v>
      </c>
      <c r="H16" s="48">
        <f>IF(D16="Yes",1,0)</f>
        <v>0</v>
      </c>
      <c r="I16" s="48" t="str">
        <f t="shared" si="1"/>
        <v xml:space="preserve"> </v>
      </c>
      <c r="J16" s="48" t="str">
        <f t="shared" si="0"/>
        <v xml:space="preserve"> </v>
      </c>
      <c r="K16" s="48" t="str">
        <f t="shared" si="0"/>
        <v xml:space="preserve"> </v>
      </c>
      <c r="L16" s="41">
        <f t="shared" si="2"/>
        <v>0</v>
      </c>
      <c r="M16" s="1">
        <v>4</v>
      </c>
      <c r="N16" s="1">
        <v>2</v>
      </c>
      <c r="O16" s="1">
        <v>1</v>
      </c>
      <c r="Q16" s="23"/>
    </row>
    <row r="17" spans="1:15" ht="48.6" customHeight="1">
      <c r="A17" s="10" t="s">
        <v>57</v>
      </c>
      <c r="B17" s="29" t="s">
        <v>58</v>
      </c>
      <c r="C17" s="15" t="s">
        <v>59</v>
      </c>
      <c r="D17" s="59"/>
      <c r="E17" s="12" t="s">
        <v>60</v>
      </c>
      <c r="F17" s="48">
        <f>IF(D17="No management system",1,0)</f>
        <v>0</v>
      </c>
      <c r="G17" s="48">
        <f>IF(D17="Yes management system but not ISO certified",1,0)</f>
        <v>0</v>
      </c>
      <c r="H17" s="48">
        <f>IF(D17="Yes, ISO certified ",1,0)</f>
        <v>0</v>
      </c>
      <c r="I17" s="48" t="str">
        <f t="shared" si="1"/>
        <v xml:space="preserve"> </v>
      </c>
      <c r="J17" s="48" t="str">
        <f t="shared" si="0"/>
        <v xml:space="preserve"> </v>
      </c>
      <c r="K17" s="48" t="str">
        <f t="shared" si="0"/>
        <v xml:space="preserve"> </v>
      </c>
      <c r="L17" s="41">
        <f t="shared" si="2"/>
        <v>0</v>
      </c>
      <c r="M17" s="1">
        <v>4</v>
      </c>
      <c r="N17" s="1">
        <v>2</v>
      </c>
      <c r="O17" s="1">
        <v>1</v>
      </c>
    </row>
    <row r="18" spans="1:15" ht="48.6" customHeight="1">
      <c r="A18" s="11" t="s">
        <v>57</v>
      </c>
      <c r="B18" s="29" t="s">
        <v>61</v>
      </c>
      <c r="C18" s="15" t="s">
        <v>62</v>
      </c>
      <c r="D18" s="59"/>
      <c r="E18" s="52" t="s">
        <v>27</v>
      </c>
      <c r="F18" s="48">
        <f>IF(D18="No",1,0)</f>
        <v>0</v>
      </c>
      <c r="G18" s="48">
        <v>0</v>
      </c>
      <c r="H18" s="48">
        <f>IF(D18="Yes",1,0)</f>
        <v>0</v>
      </c>
      <c r="I18" s="48" t="str">
        <f t="shared" si="1"/>
        <v xml:space="preserve"> </v>
      </c>
      <c r="J18" s="48" t="str">
        <f t="shared" si="0"/>
        <v xml:space="preserve"> </v>
      </c>
      <c r="K18" s="48" t="str">
        <f t="shared" si="0"/>
        <v xml:space="preserve"> </v>
      </c>
      <c r="L18" s="41">
        <f t="shared" si="2"/>
        <v>0</v>
      </c>
      <c r="M18" s="1">
        <v>5</v>
      </c>
      <c r="N18" s="1">
        <v>3</v>
      </c>
      <c r="O18" s="1">
        <v>1</v>
      </c>
    </row>
    <row r="19" spans="1:15" ht="48.6" customHeight="1">
      <c r="A19" s="11" t="s">
        <v>57</v>
      </c>
      <c r="B19" s="29" t="s">
        <v>63</v>
      </c>
      <c r="C19" s="32" t="s">
        <v>64</v>
      </c>
      <c r="D19" s="59"/>
      <c r="E19" s="12" t="s">
        <v>65</v>
      </c>
      <c r="F19" s="48">
        <f>IF(D19="No",1,0)</f>
        <v>0</v>
      </c>
      <c r="G19" s="48">
        <v>0</v>
      </c>
      <c r="H19" s="48">
        <f>IF(D19="Yes",1,0)</f>
        <v>0</v>
      </c>
      <c r="I19" s="48" t="str">
        <f t="shared" si="1"/>
        <v xml:space="preserve"> </v>
      </c>
      <c r="J19" s="48" t="str">
        <f t="shared" si="0"/>
        <v xml:space="preserve"> </v>
      </c>
      <c r="K19" s="48" t="str">
        <f t="shared" si="0"/>
        <v xml:space="preserve"> </v>
      </c>
      <c r="L19" s="41">
        <f t="shared" si="2"/>
        <v>0</v>
      </c>
      <c r="M19" s="54">
        <v>20</v>
      </c>
      <c r="N19" s="1">
        <v>2</v>
      </c>
      <c r="O19" s="1">
        <v>1</v>
      </c>
    </row>
    <row r="20" spans="1:15" ht="48.6" customHeight="1">
      <c r="A20" s="11" t="s">
        <v>57</v>
      </c>
      <c r="B20" s="29" t="s">
        <v>66</v>
      </c>
      <c r="C20" s="18" t="s">
        <v>67</v>
      </c>
      <c r="D20" s="59"/>
      <c r="E20" s="53" t="s">
        <v>68</v>
      </c>
      <c r="F20" s="48">
        <f>IF(D20="Yes - Fatality",1,IF(D20="Yes - Serious Injury (no fatalities)",1,0))</f>
        <v>0</v>
      </c>
      <c r="G20" s="48">
        <v>0</v>
      </c>
      <c r="H20" s="48">
        <f>IF(D20="No fatalities or serious injuries",1,0)</f>
        <v>0</v>
      </c>
      <c r="I20" s="48" t="str">
        <f t="shared" si="1"/>
        <v xml:space="preserve"> </v>
      </c>
      <c r="J20" s="48" t="str">
        <f t="shared" si="0"/>
        <v xml:space="preserve"> </v>
      </c>
      <c r="K20" s="48" t="str">
        <f t="shared" si="0"/>
        <v xml:space="preserve"> </v>
      </c>
      <c r="L20" s="41">
        <f t="shared" si="2"/>
        <v>0</v>
      </c>
      <c r="M20" s="54">
        <v>20</v>
      </c>
      <c r="N20" s="1">
        <v>3</v>
      </c>
      <c r="O20" s="1">
        <v>1</v>
      </c>
    </row>
    <row r="21" spans="1:15" ht="48.6" customHeight="1">
      <c r="A21" s="11" t="s">
        <v>57</v>
      </c>
      <c r="B21" s="29" t="s">
        <v>69</v>
      </c>
      <c r="C21" s="18" t="s">
        <v>70</v>
      </c>
      <c r="D21" s="59"/>
      <c r="E21" s="12" t="s">
        <v>33</v>
      </c>
      <c r="F21" s="48">
        <v>0</v>
      </c>
      <c r="G21" s="48">
        <f>IF(D21="Yes",1,0)</f>
        <v>0</v>
      </c>
      <c r="H21" s="48">
        <f>IF(D21="No",1,0)</f>
        <v>0</v>
      </c>
      <c r="I21" s="48" t="str">
        <f t="shared" si="1"/>
        <v xml:space="preserve"> </v>
      </c>
      <c r="J21" s="48" t="str">
        <f t="shared" si="1"/>
        <v xml:space="preserve"> </v>
      </c>
      <c r="K21" s="48" t="str">
        <f t="shared" si="1"/>
        <v xml:space="preserve"> </v>
      </c>
      <c r="L21" s="41">
        <f t="shared" si="2"/>
        <v>0</v>
      </c>
      <c r="M21" s="1">
        <v>4</v>
      </c>
      <c r="N21" s="1">
        <v>2</v>
      </c>
      <c r="O21" s="1">
        <v>1</v>
      </c>
    </row>
    <row r="22" spans="1:15" ht="48.6" customHeight="1">
      <c r="A22" s="11" t="s">
        <v>57</v>
      </c>
      <c r="B22" s="29" t="s">
        <v>71</v>
      </c>
      <c r="C22" s="36" t="s">
        <v>72</v>
      </c>
      <c r="D22" s="59"/>
      <c r="E22" s="12" t="s">
        <v>73</v>
      </c>
      <c r="F22" s="48">
        <f>IF(D22="No",1,0)</f>
        <v>0</v>
      </c>
      <c r="G22" s="48">
        <v>0</v>
      </c>
      <c r="H22" s="48">
        <f>IF(D22="Yes",1,0)</f>
        <v>0</v>
      </c>
      <c r="I22" s="48" t="str">
        <f t="shared" si="1"/>
        <v xml:space="preserve"> </v>
      </c>
      <c r="J22" s="48" t="str">
        <f t="shared" si="1"/>
        <v xml:space="preserve"> </v>
      </c>
      <c r="K22" s="48" t="str">
        <f t="shared" si="1"/>
        <v xml:space="preserve"> </v>
      </c>
      <c r="L22" s="41">
        <f t="shared" si="2"/>
        <v>0</v>
      </c>
      <c r="M22" s="1">
        <v>5</v>
      </c>
      <c r="N22" s="1">
        <v>3</v>
      </c>
      <c r="O22" s="1">
        <v>1</v>
      </c>
    </row>
    <row r="23" spans="1:15" ht="42" customHeight="1">
      <c r="A23" s="11" t="s">
        <v>57</v>
      </c>
      <c r="B23" s="29" t="s">
        <v>74</v>
      </c>
      <c r="C23" s="18" t="s">
        <v>75</v>
      </c>
      <c r="D23" s="59"/>
      <c r="E23" s="12" t="s">
        <v>73</v>
      </c>
      <c r="F23" s="48">
        <f>IF(D23="No",1,0)</f>
        <v>0</v>
      </c>
      <c r="G23" s="48">
        <v>0</v>
      </c>
      <c r="H23" s="48">
        <f>IF(D23="Yes",1,0)</f>
        <v>0</v>
      </c>
      <c r="I23" s="48" t="str">
        <f t="shared" si="1"/>
        <v xml:space="preserve"> </v>
      </c>
      <c r="J23" s="48" t="str">
        <f t="shared" si="1"/>
        <v xml:space="preserve"> </v>
      </c>
      <c r="K23" s="48" t="str">
        <f t="shared" si="1"/>
        <v xml:space="preserve"> </v>
      </c>
      <c r="L23" s="41">
        <f t="shared" si="2"/>
        <v>0</v>
      </c>
      <c r="M23" s="54">
        <v>20</v>
      </c>
      <c r="N23" s="1">
        <v>3</v>
      </c>
      <c r="O23" s="1">
        <v>1</v>
      </c>
    </row>
    <row r="24" spans="1:15" ht="46.8">
      <c r="A24" s="11" t="s">
        <v>57</v>
      </c>
      <c r="B24" s="29" t="s">
        <v>76</v>
      </c>
      <c r="C24" s="18" t="s">
        <v>77</v>
      </c>
      <c r="D24" s="59"/>
      <c r="E24" s="13" t="s">
        <v>78</v>
      </c>
      <c r="F24" s="48">
        <f>IF(D24="No",1,0)</f>
        <v>0</v>
      </c>
      <c r="G24" s="48">
        <f>IF(D24="Yes but not during night time",1,0)</f>
        <v>0</v>
      </c>
      <c r="H24" s="48">
        <f>IF(D24="Yes",1,0)</f>
        <v>0</v>
      </c>
      <c r="I24" s="48" t="str">
        <f t="shared" si="1"/>
        <v xml:space="preserve"> </v>
      </c>
      <c r="J24" s="48" t="str">
        <f t="shared" si="1"/>
        <v xml:space="preserve"> </v>
      </c>
      <c r="K24" s="48" t="str">
        <f t="shared" si="1"/>
        <v xml:space="preserve"> </v>
      </c>
      <c r="L24" s="41">
        <f t="shared" si="2"/>
        <v>0</v>
      </c>
      <c r="M24" s="1">
        <v>5</v>
      </c>
      <c r="N24" s="1">
        <v>3</v>
      </c>
      <c r="O24" s="1">
        <v>1</v>
      </c>
    </row>
    <row r="25" spans="1:15" ht="42" customHeight="1">
      <c r="A25" s="11" t="s">
        <v>57</v>
      </c>
      <c r="B25" s="29" t="s">
        <v>79</v>
      </c>
      <c r="C25" s="18" t="s">
        <v>80</v>
      </c>
      <c r="D25" s="59"/>
      <c r="E25" s="12" t="s">
        <v>33</v>
      </c>
      <c r="F25" s="48">
        <v>0</v>
      </c>
      <c r="G25" s="48">
        <f>IF(D25="Yes",1,0)</f>
        <v>0</v>
      </c>
      <c r="H25" s="48">
        <f>IF(D25="No",1,0)</f>
        <v>0</v>
      </c>
      <c r="I25" s="48" t="str">
        <f t="shared" si="1"/>
        <v xml:space="preserve"> </v>
      </c>
      <c r="J25" s="48" t="str">
        <f t="shared" si="1"/>
        <v xml:space="preserve"> </v>
      </c>
      <c r="K25" s="48" t="str">
        <f t="shared" si="1"/>
        <v xml:space="preserve"> </v>
      </c>
      <c r="L25" s="41">
        <f t="shared" si="2"/>
        <v>0</v>
      </c>
      <c r="M25" s="1">
        <v>4</v>
      </c>
      <c r="N25" s="1">
        <v>2</v>
      </c>
      <c r="O25" s="1">
        <v>1</v>
      </c>
    </row>
    <row r="26" spans="1:15" ht="31.2">
      <c r="A26" s="11" t="s">
        <v>57</v>
      </c>
      <c r="B26" s="50" t="s">
        <v>81</v>
      </c>
      <c r="C26" s="51" t="s">
        <v>82</v>
      </c>
      <c r="D26" s="59"/>
      <c r="E26" s="12" t="s">
        <v>56</v>
      </c>
      <c r="F26" s="48">
        <v>0</v>
      </c>
      <c r="G26" s="48">
        <f>IF(D26="No",1,0)</f>
        <v>0</v>
      </c>
      <c r="H26" s="48">
        <f>IF(D26="Yes",1,0)</f>
        <v>0</v>
      </c>
      <c r="I26" s="48" t="str">
        <f t="shared" si="1"/>
        <v xml:space="preserve"> </v>
      </c>
      <c r="J26" s="48" t="str">
        <f t="shared" si="1"/>
        <v xml:space="preserve"> </v>
      </c>
      <c r="K26" s="48" t="str">
        <f t="shared" si="1"/>
        <v xml:space="preserve"> </v>
      </c>
      <c r="L26" s="41">
        <f t="shared" si="2"/>
        <v>0</v>
      </c>
      <c r="M26" s="1">
        <v>4</v>
      </c>
      <c r="N26" s="1">
        <v>2</v>
      </c>
      <c r="O26" s="1">
        <v>1</v>
      </c>
    </row>
    <row r="27" spans="1:15" ht="38.4" customHeight="1">
      <c r="A27" s="11" t="s">
        <v>57</v>
      </c>
      <c r="B27" s="50" t="s">
        <v>83</v>
      </c>
      <c r="C27" s="51" t="s">
        <v>84</v>
      </c>
      <c r="D27" s="59"/>
      <c r="E27" s="12" t="s">
        <v>73</v>
      </c>
      <c r="F27" s="48">
        <f t="shared" ref="F27:F29" si="3">IF(D27="No",1,0)</f>
        <v>0</v>
      </c>
      <c r="G27" s="48">
        <v>0</v>
      </c>
      <c r="H27" s="48">
        <f t="shared" ref="H27:H29" si="4">IF(D27="Yes",1,0)</f>
        <v>0</v>
      </c>
      <c r="I27" s="48" t="str">
        <f t="shared" si="1"/>
        <v xml:space="preserve"> </v>
      </c>
      <c r="J27" s="48" t="str">
        <f t="shared" si="1"/>
        <v xml:space="preserve"> </v>
      </c>
      <c r="K27" s="48" t="str">
        <f t="shared" si="1"/>
        <v xml:space="preserve"> </v>
      </c>
      <c r="L27" s="41">
        <f t="shared" si="2"/>
        <v>0</v>
      </c>
      <c r="M27" s="1">
        <v>5</v>
      </c>
      <c r="N27" s="1">
        <v>3</v>
      </c>
      <c r="O27" s="1">
        <v>1</v>
      </c>
    </row>
    <row r="28" spans="1:15" ht="31.2">
      <c r="A28" s="11" t="s">
        <v>57</v>
      </c>
      <c r="B28" s="29" t="s">
        <v>85</v>
      </c>
      <c r="C28" s="28" t="s">
        <v>86</v>
      </c>
      <c r="D28" s="59"/>
      <c r="E28" s="12" t="s">
        <v>73</v>
      </c>
      <c r="F28" s="48">
        <f t="shared" si="3"/>
        <v>0</v>
      </c>
      <c r="G28" s="48">
        <v>0</v>
      </c>
      <c r="H28" s="48">
        <f t="shared" si="4"/>
        <v>0</v>
      </c>
      <c r="I28" s="48" t="str">
        <f t="shared" si="1"/>
        <v xml:space="preserve"> </v>
      </c>
      <c r="J28" s="48" t="str">
        <f t="shared" si="1"/>
        <v xml:space="preserve"> </v>
      </c>
      <c r="K28" s="48" t="str">
        <f t="shared" si="1"/>
        <v xml:space="preserve"> </v>
      </c>
      <c r="L28" s="41">
        <f t="shared" si="2"/>
        <v>0</v>
      </c>
      <c r="M28" s="1">
        <v>5</v>
      </c>
      <c r="N28" s="1">
        <v>3</v>
      </c>
      <c r="O28" s="1">
        <v>1</v>
      </c>
    </row>
    <row r="29" spans="1:15" ht="31.2">
      <c r="A29" s="11" t="s">
        <v>57</v>
      </c>
      <c r="B29" s="29" t="s">
        <v>87</v>
      </c>
      <c r="C29" s="28" t="s">
        <v>88</v>
      </c>
      <c r="D29" s="59"/>
      <c r="E29" s="12" t="s">
        <v>73</v>
      </c>
      <c r="F29" s="48">
        <f t="shared" si="3"/>
        <v>0</v>
      </c>
      <c r="G29" s="48">
        <v>0</v>
      </c>
      <c r="H29" s="48">
        <f t="shared" si="4"/>
        <v>0</v>
      </c>
      <c r="I29" s="48" t="str">
        <f t="shared" si="1"/>
        <v xml:space="preserve"> </v>
      </c>
      <c r="J29" s="48" t="str">
        <f t="shared" si="1"/>
        <v xml:space="preserve"> </v>
      </c>
      <c r="K29" s="48" t="str">
        <f t="shared" si="1"/>
        <v xml:space="preserve"> </v>
      </c>
      <c r="L29" s="41">
        <f t="shared" si="2"/>
        <v>0</v>
      </c>
      <c r="M29" s="1">
        <v>5</v>
      </c>
      <c r="N29" s="1">
        <v>3</v>
      </c>
      <c r="O29" s="1">
        <v>1</v>
      </c>
    </row>
    <row r="30" spans="1:15" ht="31.2">
      <c r="A30" s="10" t="s">
        <v>89</v>
      </c>
      <c r="B30" s="29" t="s">
        <v>90</v>
      </c>
      <c r="C30" s="18" t="s">
        <v>91</v>
      </c>
      <c r="D30" s="59"/>
      <c r="E30" s="12" t="s">
        <v>56</v>
      </c>
      <c r="F30" s="48">
        <v>0</v>
      </c>
      <c r="G30" s="48">
        <f>IF(D30="No",1,0)</f>
        <v>0</v>
      </c>
      <c r="H30" s="48">
        <f>IF(D30="Yes",1,0)</f>
        <v>0</v>
      </c>
      <c r="I30" s="48" t="str">
        <f t="shared" si="1"/>
        <v xml:space="preserve"> </v>
      </c>
      <c r="J30" s="48" t="str">
        <f t="shared" si="1"/>
        <v xml:space="preserve"> </v>
      </c>
      <c r="K30" s="48" t="str">
        <f t="shared" si="1"/>
        <v xml:space="preserve"> </v>
      </c>
      <c r="L30" s="41">
        <f t="shared" si="2"/>
        <v>0</v>
      </c>
      <c r="M30" s="1">
        <v>4</v>
      </c>
      <c r="N30" s="1">
        <v>2</v>
      </c>
      <c r="O30" s="1">
        <v>1</v>
      </c>
    </row>
    <row r="31" spans="1:15" ht="39" customHeight="1">
      <c r="A31" s="10" t="s">
        <v>89</v>
      </c>
      <c r="B31" s="29" t="s">
        <v>92</v>
      </c>
      <c r="C31" s="18" t="s">
        <v>93</v>
      </c>
      <c r="D31" s="59"/>
      <c r="E31" s="12" t="s">
        <v>56</v>
      </c>
      <c r="F31" s="48">
        <v>0</v>
      </c>
      <c r="G31" s="48">
        <f>IF(D31="No",1,0)</f>
        <v>0</v>
      </c>
      <c r="H31" s="48">
        <f>IF(D31="Yes",1,0)</f>
        <v>0</v>
      </c>
      <c r="I31" s="48" t="str">
        <f t="shared" si="1"/>
        <v xml:space="preserve"> </v>
      </c>
      <c r="J31" s="48" t="str">
        <f t="shared" si="1"/>
        <v xml:space="preserve"> </v>
      </c>
      <c r="K31" s="48" t="str">
        <f t="shared" si="1"/>
        <v xml:space="preserve"> </v>
      </c>
      <c r="L31" s="41">
        <f t="shared" si="2"/>
        <v>0</v>
      </c>
      <c r="M31" s="1">
        <v>4</v>
      </c>
      <c r="N31" s="1">
        <v>2</v>
      </c>
      <c r="O31" s="1">
        <v>1</v>
      </c>
    </row>
    <row r="32" spans="1:15" ht="46.95" customHeight="1">
      <c r="A32" s="10" t="s">
        <v>89</v>
      </c>
      <c r="B32" s="29" t="s">
        <v>94</v>
      </c>
      <c r="C32" s="18" t="s">
        <v>95</v>
      </c>
      <c r="D32" s="59"/>
      <c r="E32" s="13" t="s">
        <v>96</v>
      </c>
      <c r="F32" s="48">
        <f>IF(D32="Yes",1,0)</f>
        <v>0</v>
      </c>
      <c r="G32" s="48">
        <v>0</v>
      </c>
      <c r="H32" s="48">
        <f>IF(D32="No",1,0)</f>
        <v>0</v>
      </c>
      <c r="I32" s="48" t="str">
        <f t="shared" si="1"/>
        <v xml:space="preserve"> </v>
      </c>
      <c r="J32" s="48" t="str">
        <f t="shared" si="1"/>
        <v xml:space="preserve"> </v>
      </c>
      <c r="K32" s="48" t="str">
        <f t="shared" si="1"/>
        <v xml:space="preserve"> </v>
      </c>
      <c r="L32" s="41">
        <f t="shared" si="2"/>
        <v>0</v>
      </c>
      <c r="M32" s="1">
        <v>5</v>
      </c>
      <c r="N32" s="1">
        <v>3</v>
      </c>
      <c r="O32" s="1">
        <v>1</v>
      </c>
    </row>
    <row r="33" spans="1:17" ht="51.6" customHeight="1">
      <c r="A33" s="10" t="s">
        <v>89</v>
      </c>
      <c r="B33" s="29" t="s">
        <v>97</v>
      </c>
      <c r="C33" s="18" t="s">
        <v>98</v>
      </c>
      <c r="D33" s="59"/>
      <c r="E33" s="12" t="s">
        <v>56</v>
      </c>
      <c r="F33" s="48">
        <v>0</v>
      </c>
      <c r="G33" s="48">
        <f>IF(D33="No",1,0)</f>
        <v>0</v>
      </c>
      <c r="H33" s="48">
        <f>IF(D33="Yes",1,0)</f>
        <v>0</v>
      </c>
      <c r="I33" s="48" t="str">
        <f t="shared" si="1"/>
        <v xml:space="preserve"> </v>
      </c>
      <c r="J33" s="48" t="str">
        <f t="shared" si="1"/>
        <v xml:space="preserve"> </v>
      </c>
      <c r="K33" s="48" t="str">
        <f t="shared" si="1"/>
        <v xml:space="preserve"> </v>
      </c>
      <c r="L33" s="41">
        <f t="shared" si="2"/>
        <v>0</v>
      </c>
      <c r="M33" s="1">
        <v>4</v>
      </c>
      <c r="N33" s="1">
        <v>2</v>
      </c>
      <c r="O33" s="1">
        <v>1</v>
      </c>
    </row>
    <row r="34" spans="1:17" ht="48.6" customHeight="1">
      <c r="A34" s="10" t="s">
        <v>89</v>
      </c>
      <c r="B34" s="29" t="s">
        <v>99</v>
      </c>
      <c r="C34" s="18" t="s">
        <v>100</v>
      </c>
      <c r="D34" s="59"/>
      <c r="E34" s="12" t="s">
        <v>101</v>
      </c>
      <c r="F34" s="48">
        <f>IF(D34="Yes",1,0)</f>
        <v>0</v>
      </c>
      <c r="G34" s="48">
        <v>0</v>
      </c>
      <c r="H34" s="48">
        <f>IF(D34="No",1,0)</f>
        <v>0</v>
      </c>
      <c r="I34" s="48" t="str">
        <f t="shared" si="1"/>
        <v xml:space="preserve"> </v>
      </c>
      <c r="J34" s="48" t="str">
        <f t="shared" si="1"/>
        <v xml:space="preserve"> </v>
      </c>
      <c r="K34" s="48" t="str">
        <f t="shared" si="1"/>
        <v xml:space="preserve"> </v>
      </c>
      <c r="L34" s="41">
        <f t="shared" si="2"/>
        <v>0</v>
      </c>
      <c r="M34" s="1">
        <v>4</v>
      </c>
      <c r="N34" s="1">
        <v>2</v>
      </c>
      <c r="O34" s="1">
        <v>1</v>
      </c>
    </row>
    <row r="35" spans="1:17" ht="43.2" customHeight="1">
      <c r="A35" s="10" t="s">
        <v>89</v>
      </c>
      <c r="B35" s="29" t="s">
        <v>102</v>
      </c>
      <c r="C35" s="18" t="s">
        <v>171</v>
      </c>
      <c r="D35" s="59"/>
      <c r="E35" s="12" t="s">
        <v>172</v>
      </c>
      <c r="F35" s="48">
        <v>0</v>
      </c>
      <c r="G35" s="48">
        <f>IF(D35="No",1,0)</f>
        <v>0</v>
      </c>
      <c r="H35" s="48">
        <f>IF(D35="Yes for Scope 1 &amp; 2 ",1,IF(D35="Yes for Scope 1 , 2, 3 ",1,0))</f>
        <v>0</v>
      </c>
      <c r="I35" s="48" t="str">
        <f t="shared" si="1"/>
        <v xml:space="preserve"> </v>
      </c>
      <c r="J35" s="48" t="str">
        <f t="shared" si="1"/>
        <v xml:space="preserve"> </v>
      </c>
      <c r="K35" s="48" t="str">
        <f t="shared" si="1"/>
        <v xml:space="preserve"> </v>
      </c>
      <c r="L35" s="41">
        <f t="shared" si="2"/>
        <v>0</v>
      </c>
      <c r="M35" s="1">
        <v>4</v>
      </c>
      <c r="N35" s="1">
        <v>2</v>
      </c>
      <c r="O35" s="1">
        <v>1</v>
      </c>
    </row>
    <row r="36" spans="1:17" ht="43.2" customHeight="1">
      <c r="A36" s="10" t="s">
        <v>89</v>
      </c>
      <c r="B36" s="29" t="s">
        <v>173</v>
      </c>
      <c r="C36" s="18" t="s">
        <v>174</v>
      </c>
      <c r="D36" s="59"/>
      <c r="E36" s="12" t="s">
        <v>56</v>
      </c>
      <c r="F36" s="48">
        <v>0</v>
      </c>
      <c r="G36" s="48">
        <f>IF(D36="No",1,0)</f>
        <v>0</v>
      </c>
      <c r="H36" s="48">
        <f>IF(D36="Yes",1,0)</f>
        <v>0</v>
      </c>
      <c r="I36" s="48" t="str">
        <f t="shared" si="1"/>
        <v xml:space="preserve"> </v>
      </c>
      <c r="J36" s="48" t="str">
        <f t="shared" si="1"/>
        <v xml:space="preserve"> </v>
      </c>
      <c r="K36" s="48" t="str">
        <f t="shared" si="1"/>
        <v xml:space="preserve"> </v>
      </c>
      <c r="L36" s="41">
        <f t="shared" si="2"/>
        <v>0</v>
      </c>
      <c r="M36" s="1">
        <v>4</v>
      </c>
      <c r="N36" s="1">
        <v>2</v>
      </c>
      <c r="O36" s="1">
        <v>1</v>
      </c>
    </row>
    <row r="37" spans="1:17" ht="62.4">
      <c r="A37" s="10" t="s">
        <v>103</v>
      </c>
      <c r="B37" s="29" t="s">
        <v>104</v>
      </c>
      <c r="C37" s="18" t="s">
        <v>105</v>
      </c>
      <c r="D37" s="59"/>
      <c r="E37" s="12" t="s">
        <v>106</v>
      </c>
      <c r="F37" s="48">
        <v>0</v>
      </c>
      <c r="G37" s="48">
        <f>IF(D37="No",1,0)</f>
        <v>0</v>
      </c>
      <c r="H37" s="48">
        <f>IF(D37="Yes, for both our employees and our suppliers' employees",1,IF(D37="Yes, for our employees only",1,0))</f>
        <v>0</v>
      </c>
      <c r="I37" s="48" t="str">
        <f t="shared" si="1"/>
        <v xml:space="preserve"> </v>
      </c>
      <c r="J37" s="48" t="str">
        <f t="shared" si="1"/>
        <v xml:space="preserve"> </v>
      </c>
      <c r="K37" s="48" t="str">
        <f t="shared" si="1"/>
        <v xml:space="preserve"> </v>
      </c>
      <c r="L37" s="41">
        <f t="shared" si="2"/>
        <v>0</v>
      </c>
      <c r="M37" s="1">
        <v>4</v>
      </c>
      <c r="N37" s="1">
        <v>2</v>
      </c>
      <c r="O37" s="1">
        <v>1</v>
      </c>
    </row>
    <row r="38" spans="1:17" ht="47.4" customHeight="1">
      <c r="A38" s="10" t="s">
        <v>103</v>
      </c>
      <c r="B38" s="29" t="s">
        <v>107</v>
      </c>
      <c r="C38" s="32" t="s">
        <v>108</v>
      </c>
      <c r="D38" s="59"/>
      <c r="E38" s="12" t="s">
        <v>56</v>
      </c>
      <c r="F38" s="48">
        <v>0</v>
      </c>
      <c r="G38" s="48">
        <f t="shared" ref="G38" si="5">IF(D38="No",1,0)</f>
        <v>0</v>
      </c>
      <c r="H38" s="48">
        <f t="shared" ref="H38" si="6">IF(D38="Yes",1,0)</f>
        <v>0</v>
      </c>
      <c r="I38" s="48" t="str">
        <f t="shared" si="1"/>
        <v xml:space="preserve"> </v>
      </c>
      <c r="J38" s="48" t="str">
        <f t="shared" si="1"/>
        <v xml:space="preserve"> </v>
      </c>
      <c r="K38" s="48" t="str">
        <f t="shared" si="1"/>
        <v xml:space="preserve"> </v>
      </c>
      <c r="L38" s="41">
        <f t="shared" si="2"/>
        <v>0</v>
      </c>
      <c r="M38" s="1">
        <v>4</v>
      </c>
      <c r="N38" s="1">
        <v>2</v>
      </c>
      <c r="O38" s="1">
        <v>1</v>
      </c>
    </row>
    <row r="39" spans="1:17" ht="56.4" customHeight="1">
      <c r="A39" s="10" t="s">
        <v>103</v>
      </c>
      <c r="B39" s="29" t="s">
        <v>109</v>
      </c>
      <c r="C39" s="31" t="s">
        <v>110</v>
      </c>
      <c r="D39" s="59"/>
      <c r="E39" s="12" t="s">
        <v>111</v>
      </c>
      <c r="F39" s="48">
        <v>0</v>
      </c>
      <c r="G39" s="48">
        <f>IF(D39="Yes",1,0)</f>
        <v>0</v>
      </c>
      <c r="H39" s="48">
        <f>IF(D39="No",1,0)</f>
        <v>0</v>
      </c>
      <c r="I39" s="48" t="str">
        <f t="shared" si="1"/>
        <v xml:space="preserve"> </v>
      </c>
      <c r="J39" s="48" t="str">
        <f t="shared" si="1"/>
        <v xml:space="preserve"> </v>
      </c>
      <c r="K39" s="48" t="str">
        <f t="shared" si="1"/>
        <v xml:space="preserve"> </v>
      </c>
      <c r="L39" s="41">
        <f t="shared" si="2"/>
        <v>0</v>
      </c>
      <c r="M39" s="1">
        <v>4</v>
      </c>
      <c r="N39" s="1">
        <v>2</v>
      </c>
      <c r="O39" s="1">
        <v>1</v>
      </c>
    </row>
    <row r="40" spans="1:17" ht="49.5" customHeight="1">
      <c r="A40" s="10" t="s">
        <v>112</v>
      </c>
      <c r="B40" s="29">
        <v>5.0999999999999996</v>
      </c>
      <c r="C40" s="20" t="s">
        <v>113</v>
      </c>
      <c r="D40" s="59"/>
      <c r="E40" s="12" t="s">
        <v>56</v>
      </c>
      <c r="F40" s="48">
        <v>0</v>
      </c>
      <c r="G40" s="48">
        <f t="shared" ref="G40:G42" si="7">IF(D40="No",1,0)</f>
        <v>0</v>
      </c>
      <c r="H40" s="48">
        <f t="shared" ref="H40:H42" si="8">IF(D40="Yes",1,0)</f>
        <v>0</v>
      </c>
      <c r="I40" s="48" t="str">
        <f t="shared" si="1"/>
        <v xml:space="preserve"> </v>
      </c>
      <c r="J40" s="48" t="str">
        <f t="shared" si="1"/>
        <v xml:space="preserve"> </v>
      </c>
      <c r="K40" s="48" t="str">
        <f t="shared" si="1"/>
        <v xml:space="preserve"> </v>
      </c>
      <c r="L40" s="41">
        <f t="shared" si="2"/>
        <v>0</v>
      </c>
      <c r="M40" s="1">
        <v>4</v>
      </c>
      <c r="N40" s="1">
        <v>2</v>
      </c>
      <c r="O40" s="1">
        <v>1</v>
      </c>
    </row>
    <row r="41" spans="1:17" ht="31.2">
      <c r="A41" s="10" t="s">
        <v>112</v>
      </c>
      <c r="B41" s="29">
        <v>5.0999999999999996</v>
      </c>
      <c r="C41" s="28" t="s">
        <v>114</v>
      </c>
      <c r="D41" s="59"/>
      <c r="E41" s="12" t="s">
        <v>56</v>
      </c>
      <c r="F41" s="48">
        <v>0</v>
      </c>
      <c r="G41" s="48">
        <f t="shared" si="7"/>
        <v>0</v>
      </c>
      <c r="H41" s="48">
        <f t="shared" si="8"/>
        <v>0</v>
      </c>
      <c r="I41" s="48" t="str">
        <f t="shared" si="1"/>
        <v xml:space="preserve"> </v>
      </c>
      <c r="J41" s="48" t="str">
        <f t="shared" si="1"/>
        <v xml:space="preserve"> </v>
      </c>
      <c r="K41" s="48" t="str">
        <f t="shared" si="1"/>
        <v xml:space="preserve"> </v>
      </c>
      <c r="L41" s="41">
        <f t="shared" si="2"/>
        <v>0</v>
      </c>
      <c r="M41" s="1">
        <v>4</v>
      </c>
      <c r="N41" s="1">
        <v>2</v>
      </c>
      <c r="O41" s="1">
        <v>1</v>
      </c>
    </row>
    <row r="42" spans="1:17" ht="49.5" customHeight="1">
      <c r="A42" s="10" t="s">
        <v>112</v>
      </c>
      <c r="B42" s="29">
        <v>5.0999999999999996</v>
      </c>
      <c r="C42" s="20" t="s">
        <v>115</v>
      </c>
      <c r="D42" s="59"/>
      <c r="E42" s="12" t="s">
        <v>56</v>
      </c>
      <c r="F42" s="48">
        <v>0</v>
      </c>
      <c r="G42" s="48">
        <f t="shared" si="7"/>
        <v>0</v>
      </c>
      <c r="H42" s="48">
        <f t="shared" si="8"/>
        <v>0</v>
      </c>
      <c r="I42" s="48" t="str">
        <f t="shared" si="1"/>
        <v xml:space="preserve"> </v>
      </c>
      <c r="J42" s="48" t="str">
        <f t="shared" si="1"/>
        <v xml:space="preserve"> </v>
      </c>
      <c r="K42" s="48" t="str">
        <f t="shared" si="1"/>
        <v xml:space="preserve"> </v>
      </c>
      <c r="L42" s="41">
        <f t="shared" si="2"/>
        <v>0</v>
      </c>
      <c r="M42" s="1">
        <v>4</v>
      </c>
      <c r="N42" s="1">
        <v>2</v>
      </c>
      <c r="O42" s="1">
        <v>1</v>
      </c>
    </row>
    <row r="43" spans="1:17" ht="39" customHeight="1">
      <c r="A43" s="10" t="s">
        <v>112</v>
      </c>
      <c r="B43" s="29">
        <v>5.0999999999999996</v>
      </c>
      <c r="C43" s="19" t="s">
        <v>116</v>
      </c>
      <c r="D43" s="59"/>
      <c r="E43" s="12" t="s">
        <v>101</v>
      </c>
      <c r="F43" s="48">
        <f t="shared" ref="F43:F44" si="9">IF(D43="Yes",1,0)</f>
        <v>0</v>
      </c>
      <c r="G43" s="48">
        <v>0</v>
      </c>
      <c r="H43" s="48">
        <f t="shared" ref="H43:H44" si="10">IF(D43="No",1,0)</f>
        <v>0</v>
      </c>
      <c r="I43" s="48" t="str">
        <f t="shared" si="1"/>
        <v xml:space="preserve"> </v>
      </c>
      <c r="J43" s="48" t="str">
        <f t="shared" si="1"/>
        <v xml:space="preserve"> </v>
      </c>
      <c r="K43" s="48" t="str">
        <f t="shared" si="1"/>
        <v xml:space="preserve"> </v>
      </c>
      <c r="L43" s="41">
        <f t="shared" si="2"/>
        <v>0</v>
      </c>
      <c r="M43" s="1">
        <v>5</v>
      </c>
      <c r="N43" s="1">
        <v>3</v>
      </c>
      <c r="O43" s="1">
        <v>1</v>
      </c>
    </row>
    <row r="44" spans="1:17" ht="41.25" customHeight="1">
      <c r="A44" s="10" t="s">
        <v>112</v>
      </c>
      <c r="B44" s="29">
        <v>5.0999999999999996</v>
      </c>
      <c r="C44" s="19" t="s">
        <v>117</v>
      </c>
      <c r="D44" s="59"/>
      <c r="E44" s="12" t="s">
        <v>101</v>
      </c>
      <c r="F44" s="48">
        <f t="shared" si="9"/>
        <v>0</v>
      </c>
      <c r="G44" s="48">
        <v>0</v>
      </c>
      <c r="H44" s="48">
        <f t="shared" si="10"/>
        <v>0</v>
      </c>
      <c r="I44" s="48" t="str">
        <f t="shared" si="1"/>
        <v xml:space="preserve"> </v>
      </c>
      <c r="J44" s="48" t="str">
        <f t="shared" si="1"/>
        <v xml:space="preserve"> </v>
      </c>
      <c r="K44" s="48" t="str">
        <f t="shared" si="1"/>
        <v xml:space="preserve"> </v>
      </c>
      <c r="L44" s="41">
        <f t="shared" si="2"/>
        <v>0</v>
      </c>
      <c r="M44" s="1">
        <v>5</v>
      </c>
      <c r="N44" s="1">
        <v>3</v>
      </c>
      <c r="O44" s="1">
        <v>1</v>
      </c>
    </row>
    <row r="45" spans="1:17" ht="52.8" customHeight="1" thickBot="1">
      <c r="A45" s="10" t="s">
        <v>183</v>
      </c>
      <c r="B45" s="29">
        <v>6</v>
      </c>
      <c r="C45" s="19" t="s">
        <v>182</v>
      </c>
      <c r="D45" s="59"/>
      <c r="E45" s="12" t="s">
        <v>181</v>
      </c>
      <c r="F45" s="48">
        <f>IF(D45="No",1,0)</f>
        <v>0</v>
      </c>
      <c r="G45" s="48">
        <v>0</v>
      </c>
      <c r="H45" s="48">
        <f>IF(D45="Yes",1,IF(D45="Already registered on RBA platform",1,0))</f>
        <v>0</v>
      </c>
      <c r="I45" s="48" t="str">
        <f t="shared" ref="I45:K45" si="11">IF(F45=1,M45," ")</f>
        <v xml:space="preserve"> </v>
      </c>
      <c r="J45" s="48" t="str">
        <f t="shared" si="11"/>
        <v xml:space="preserve"> </v>
      </c>
      <c r="K45" s="48" t="str">
        <f t="shared" si="11"/>
        <v xml:space="preserve"> </v>
      </c>
      <c r="L45" s="41">
        <f t="shared" si="2"/>
        <v>0</v>
      </c>
      <c r="M45" s="54">
        <v>80</v>
      </c>
      <c r="N45" s="1">
        <v>2</v>
      </c>
      <c r="O45" s="1">
        <v>1</v>
      </c>
    </row>
    <row r="46" spans="1:17" ht="16.2" thickBot="1">
      <c r="C46" s="2" t="s">
        <v>118</v>
      </c>
      <c r="D46" s="61" t="str">
        <f>IF(H47&lt;41,"INCOMPLETE",IF(AND(H47=41),"Complete", "Error"))</f>
        <v>INCOMPLETE</v>
      </c>
      <c r="E46" s="24" t="s">
        <v>119</v>
      </c>
      <c r="F46" s="3">
        <f>SUM(F5:F45)</f>
        <v>0</v>
      </c>
      <c r="G46" s="4">
        <f>SUM(G5:G45)</f>
        <v>0</v>
      </c>
      <c r="H46" s="33">
        <f>SUM(H5:H45)</f>
        <v>0</v>
      </c>
      <c r="I46" s="27"/>
      <c r="K46" s="42" t="s">
        <v>120</v>
      </c>
      <c r="L46" s="47">
        <f>AVERAGE(L5:L45)</f>
        <v>0</v>
      </c>
      <c r="M46" s="49">
        <f>AVERAGE(M5:M45)</f>
        <v>12.048780487804878</v>
      </c>
      <c r="N46" s="49">
        <f>AVERAGE(N5:N45)</f>
        <v>2.4390243902439024</v>
      </c>
      <c r="O46" s="49">
        <f>AVERAGE(O5:O45)</f>
        <v>1</v>
      </c>
      <c r="Q46"/>
    </row>
    <row r="47" spans="1:17">
      <c r="C47" s="25"/>
      <c r="H47" s="35">
        <f>SUM(F46:H46)</f>
        <v>0</v>
      </c>
      <c r="K47" s="42"/>
      <c r="L47" s="45" t="str">
        <f>IF(L46&lt;=1,"Low",IF(L46&lt;=3,"Medium","High"))</f>
        <v>Low</v>
      </c>
      <c r="Q47"/>
    </row>
    <row r="48" spans="1:17">
      <c r="C48" s="5"/>
      <c r="D48" s="6"/>
      <c r="K48" s="42"/>
      <c r="N48" s="43"/>
    </row>
    <row r="49" spans="3:12" ht="16.2">
      <c r="C49" s="5"/>
      <c r="D49" s="34"/>
      <c r="E49"/>
      <c r="K49" s="46"/>
      <c r="L49" s="44"/>
    </row>
  </sheetData>
  <sheetProtection algorithmName="SHA-512" hashValue="jSupx8S+S6VsQcxB1ymmCWRmdYfxvAw6JCpuEvbf+Xm1/g6EcAE+hP2w7GAEkRm7MdhoypzMJQ/D66sTP/kB5g==" saltValue="0ixPnM+t/4RsS7QOSCwT6Q==" spinCount="100000" sheet="1" objects="1" scenarios="1" selectLockedCells="1"/>
  <autoFilter ref="A4:P44" xr:uid="{FD2A4FC0-0E94-4542-8D32-F7331B06E98B}"/>
  <mergeCells count="4">
    <mergeCell ref="A1:D1"/>
    <mergeCell ref="F1:H1"/>
    <mergeCell ref="I1:L1"/>
    <mergeCell ref="M1:O1"/>
  </mergeCells>
  <phoneticPr fontId="22" type="noConversion"/>
  <conditionalFormatting sqref="D46">
    <cfRule type="containsText" dxfId="3" priority="1" operator="containsText" text="INCOMPLETE">
      <formula>NOT(ISERROR(SEARCH("INCOMPLETE",D46)))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77C82B3D-5FDA-4CD3-B6E8-3C5CF00DC9BB}">
          <x14:formula1>
            <xm:f>'Do NOT Delete'!$B$2:$B$4</xm:f>
          </x14:formula1>
          <xm:sqref>D5:D6 D8 D18:D19 D21:D23 D12 D38 D16 D40:D44 D36 D25 D30:D34</xm:sqref>
        </x14:dataValidation>
        <x14:dataValidation type="list" allowBlank="1" showInputMessage="1" showErrorMessage="1" xr:uid="{BF9B61F0-3C0A-4A30-9E14-7D2A4A4CDD92}">
          <x14:formula1>
            <xm:f>'Do NOT Delete'!$B$5:$B$10</xm:f>
          </x14:formula1>
          <xm:sqref>D7</xm:sqref>
        </x14:dataValidation>
        <x14:dataValidation type="list" allowBlank="1" showInputMessage="1" showErrorMessage="1" xr:uid="{B8BBD5CA-6481-4921-BC79-90A0A18DD222}">
          <x14:formula1>
            <xm:f>'Do NOT Delete'!$B$11:$B$14</xm:f>
          </x14:formula1>
          <xm:sqref>D9</xm:sqref>
        </x14:dataValidation>
        <x14:dataValidation type="list" allowBlank="1" showInputMessage="1" showErrorMessage="1" xr:uid="{62B05AD8-0DD8-4553-80CB-C1FEDFC0F987}">
          <x14:formula1>
            <xm:f>'Do NOT Delete'!$B$15:$B$19</xm:f>
          </x14:formula1>
          <xm:sqref>D10</xm:sqref>
        </x14:dataValidation>
        <x14:dataValidation type="list" allowBlank="1" showInputMessage="1" showErrorMessage="1" xr:uid="{156E873A-00E5-4F62-AADD-4C67FFF1E039}">
          <x14:formula1>
            <xm:f>'Do NOT Delete'!$B$20:$B$24</xm:f>
          </x14:formula1>
          <xm:sqref>D11</xm:sqref>
        </x14:dataValidation>
        <x14:dataValidation type="list" allowBlank="1" showInputMessage="1" showErrorMessage="1" xr:uid="{0D6FDE50-EF1E-4E0A-B9FD-C788F1AC2B2E}">
          <x14:formula1>
            <xm:f>'Do NOT Delete'!$B$25:$B$28</xm:f>
          </x14:formula1>
          <xm:sqref>D13</xm:sqref>
        </x14:dataValidation>
        <x14:dataValidation type="list" allowBlank="1" showInputMessage="1" showErrorMessage="1" xr:uid="{7E79E0C7-FE02-48F6-8A65-92FBAAB89B23}">
          <x14:formula1>
            <xm:f>'Do NOT Delete'!$B$29:$B$31</xm:f>
          </x14:formula1>
          <xm:sqref>D14</xm:sqref>
        </x14:dataValidation>
        <x14:dataValidation type="list" allowBlank="1" showInputMessage="1" showErrorMessage="1" xr:uid="{19E87795-3145-482D-A44D-9E1093E0AAF4}">
          <x14:formula1>
            <xm:f>'Do NOT Delete'!$B$36:$B$39</xm:f>
          </x14:formula1>
          <xm:sqref>D20</xm:sqref>
        </x14:dataValidation>
        <x14:dataValidation type="list" allowBlank="1" showInputMessage="1" showErrorMessage="1" xr:uid="{A9EE086F-4ECF-4C60-8C8E-D5A355C7C80B}">
          <x14:formula1>
            <xm:f>'Do NOT Delete'!$B$40:$B$43</xm:f>
          </x14:formula1>
          <xm:sqref>D24</xm:sqref>
        </x14:dataValidation>
        <x14:dataValidation type="list" allowBlank="1" showInputMessage="1" showErrorMessage="1" xr:uid="{119422B2-2513-4E76-AD18-4289AB3D8BA0}">
          <x14:formula1>
            <xm:f>'Do NOT Delete'!$B$44:$B$47</xm:f>
          </x14:formula1>
          <xm:sqref>D37</xm:sqref>
        </x14:dataValidation>
        <x14:dataValidation type="list" allowBlank="1" showInputMessage="1" showErrorMessage="1" xr:uid="{5529A985-B861-4EBE-98B0-4C9143469002}">
          <x14:formula1>
            <xm:f>'Do NOT Delete'!$B$48:$B$51</xm:f>
          </x14:formula1>
          <xm:sqref>D39</xm:sqref>
        </x14:dataValidation>
        <x14:dataValidation type="list" allowBlank="1" showInputMessage="1" showErrorMessage="1" xr:uid="{968FBC4A-D72B-4AA0-8098-A2AA4917E607}">
          <x14:formula1>
            <xm:f>'Do NOT Delete'!$E$2:$E$5</xm:f>
          </x14:formula1>
          <xm:sqref>D15</xm:sqref>
        </x14:dataValidation>
        <x14:dataValidation type="list" allowBlank="1" showInputMessage="1" showErrorMessage="1" xr:uid="{8944FB5C-DC69-430D-B3BD-46E953418B93}">
          <x14:formula1>
            <xm:f>'Do NOT Delete'!$E$6:$E$9</xm:f>
          </x14:formula1>
          <xm:sqref>D17</xm:sqref>
        </x14:dataValidation>
        <x14:dataValidation type="list" allowBlank="1" showInputMessage="1" showErrorMessage="1" xr:uid="{50FB5641-D359-4450-9A82-7EDB539F2C50}">
          <x14:formula1>
            <xm:f>'Do NOT Delete'!$B$52:$B$55</xm:f>
          </x14:formula1>
          <xm:sqref>D35</xm:sqref>
        </x14:dataValidation>
        <x14:dataValidation type="list" allowBlank="1" showInputMessage="1" showErrorMessage="1" xr:uid="{07205DD1-1CEF-4D3C-8A85-8325B9C435FC}">
          <x14:formula1>
            <xm:f>'Do NOT Delete'!$B$56:$B$59</xm:f>
          </x14:formula1>
          <xm:sqref>D45</xm:sqref>
        </x14:dataValidation>
        <x14:dataValidation type="list" allowBlank="1" showInputMessage="1" showErrorMessage="1" xr:uid="{B083E34A-05D0-4C35-A9CE-3259AA47060A}">
          <x14:formula1>
            <xm:f>'Do NOT Delete'!$B$60:$B$63</xm:f>
          </x14:formula1>
          <xm:sqref>D26:D29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61FA9-2D02-42A5-8BEA-B731E8CE913F}">
  <dimension ref="A1:Q49"/>
  <sheetViews>
    <sheetView workbookViewId="0">
      <pane xSplit="3" ySplit="4" topLeftCell="D5" activePane="bottomRight" state="frozen"/>
      <selection pane="topRight" activeCell="D1" sqref="D1"/>
      <selection pane="bottomLeft" activeCell="A3" sqref="A3"/>
      <selection pane="bottomRight" activeCell="D29" sqref="D29"/>
    </sheetView>
  </sheetViews>
  <sheetFormatPr defaultColWidth="8.88671875" defaultRowHeight="15.6" outlineLevelCol="1"/>
  <cols>
    <col min="1" max="1" width="13.6640625" style="14" customWidth="1"/>
    <col min="2" max="2" width="9.6640625" style="23" customWidth="1"/>
    <col min="3" max="3" width="90.6640625" style="9" bestFit="1" customWidth="1"/>
    <col min="4" max="4" width="19.88671875" style="23" customWidth="1"/>
    <col min="5" max="5" width="52.33203125" style="21" hidden="1" customWidth="1"/>
    <col min="6" max="8" width="9.33203125" style="21" hidden="1" customWidth="1"/>
    <col min="9" max="11" width="8.88671875" style="9" hidden="1" customWidth="1"/>
    <col min="12" max="12" width="8.88671875" style="42" hidden="1" customWidth="1"/>
    <col min="13" max="15" width="8.88671875" style="9" hidden="1" customWidth="1" outlineLevel="1"/>
    <col min="16" max="16" width="8.88671875" style="9" hidden="1" customWidth="1" collapsed="1"/>
    <col min="17" max="17" width="8.88671875" style="9" hidden="1" customWidth="1"/>
    <col min="18" max="16384" width="8.88671875" style="9"/>
  </cols>
  <sheetData>
    <row r="1" spans="1:17" ht="30.6" customHeight="1" thickBot="1">
      <c r="A1" s="92" t="s">
        <v>5</v>
      </c>
      <c r="B1" s="92"/>
      <c r="C1" s="92"/>
      <c r="D1" s="92"/>
      <c r="E1" s="26" t="s">
        <v>6</v>
      </c>
      <c r="F1" s="83" t="s">
        <v>7</v>
      </c>
      <c r="G1" s="84"/>
      <c r="H1" s="85"/>
      <c r="I1" s="89" t="s">
        <v>8</v>
      </c>
      <c r="J1" s="90"/>
      <c r="K1" s="90"/>
      <c r="L1" s="91"/>
      <c r="M1" s="86" t="s">
        <v>9</v>
      </c>
      <c r="N1" s="87"/>
      <c r="O1" s="88"/>
    </row>
    <row r="2" spans="1:17" ht="30.6" customHeight="1">
      <c r="A2" s="63" t="s">
        <v>10</v>
      </c>
      <c r="B2" s="63"/>
      <c r="C2" s="63"/>
      <c r="D2" s="63"/>
      <c r="E2" s="26"/>
      <c r="F2" s="55"/>
      <c r="G2" s="55"/>
      <c r="H2" s="55"/>
      <c r="I2" s="56"/>
      <c r="J2" s="56"/>
      <c r="K2" s="56"/>
      <c r="L2" s="56"/>
      <c r="M2" s="57"/>
      <c r="N2" s="57"/>
      <c r="O2" s="57"/>
    </row>
    <row r="3" spans="1:17" ht="30.6" customHeight="1" thickBot="1">
      <c r="A3" s="63" t="s">
        <v>11</v>
      </c>
      <c r="B3" s="63"/>
      <c r="C3" s="63"/>
      <c r="D3" s="63"/>
      <c r="E3" s="26"/>
      <c r="F3" s="55"/>
      <c r="G3" s="55"/>
      <c r="H3" s="55"/>
      <c r="I3" s="56"/>
      <c r="J3" s="56"/>
      <c r="K3" s="56"/>
      <c r="L3" s="56"/>
      <c r="M3" s="57"/>
      <c r="N3" s="57"/>
      <c r="O3" s="57"/>
    </row>
    <row r="4" spans="1:17" ht="48.6" customHeight="1">
      <c r="A4" s="7" t="s">
        <v>12</v>
      </c>
      <c r="B4" s="7" t="s">
        <v>13</v>
      </c>
      <c r="C4" s="8" t="s">
        <v>14</v>
      </c>
      <c r="D4" s="58" t="s">
        <v>15</v>
      </c>
      <c r="E4" s="22" t="s">
        <v>16</v>
      </c>
      <c r="F4" s="37" t="s">
        <v>17</v>
      </c>
      <c r="G4" s="38" t="s">
        <v>18</v>
      </c>
      <c r="H4" s="39" t="s">
        <v>19</v>
      </c>
      <c r="I4" s="37" t="s">
        <v>17</v>
      </c>
      <c r="J4" s="38" t="s">
        <v>18</v>
      </c>
      <c r="K4" s="39" t="s">
        <v>19</v>
      </c>
      <c r="L4" s="40" t="s">
        <v>20</v>
      </c>
      <c r="M4" s="37" t="s">
        <v>17</v>
      </c>
      <c r="N4" s="38" t="s">
        <v>18</v>
      </c>
      <c r="O4" s="39" t="s">
        <v>19</v>
      </c>
    </row>
    <row r="5" spans="1:17" ht="56.4" customHeight="1">
      <c r="A5" s="10" t="s">
        <v>21</v>
      </c>
      <c r="B5" s="29" t="s">
        <v>22</v>
      </c>
      <c r="C5" s="16" t="s">
        <v>23</v>
      </c>
      <c r="D5" s="59"/>
      <c r="E5" s="12" t="s">
        <v>24</v>
      </c>
      <c r="F5" s="48">
        <f>IF(D5="No",1,0)</f>
        <v>0</v>
      </c>
      <c r="G5" s="48">
        <v>0</v>
      </c>
      <c r="H5" s="48">
        <f>IF(D5="Yes",1,0)</f>
        <v>0</v>
      </c>
      <c r="I5" s="48" t="str">
        <f>IF(F5=1,M5," ")</f>
        <v xml:space="preserve"> </v>
      </c>
      <c r="J5" s="48" t="str">
        <f t="shared" ref="J5:K20" si="0">IF(G5=1,N5," ")</f>
        <v xml:space="preserve"> </v>
      </c>
      <c r="K5" s="48" t="str">
        <f t="shared" si="0"/>
        <v xml:space="preserve"> </v>
      </c>
      <c r="L5" s="41">
        <f>SUM(I5:K5)</f>
        <v>0</v>
      </c>
      <c r="M5" s="54">
        <v>10</v>
      </c>
      <c r="N5" s="1">
        <v>3</v>
      </c>
      <c r="O5" s="1">
        <v>1</v>
      </c>
    </row>
    <row r="6" spans="1:17" ht="56.4" customHeight="1">
      <c r="A6" s="10" t="s">
        <v>21</v>
      </c>
      <c r="B6" s="29" t="s">
        <v>25</v>
      </c>
      <c r="C6" s="17" t="s">
        <v>26</v>
      </c>
      <c r="D6" s="59"/>
      <c r="E6" s="12" t="s">
        <v>27</v>
      </c>
      <c r="F6" s="48">
        <f>IF(D6="No",1,0)</f>
        <v>0</v>
      </c>
      <c r="G6" s="48">
        <v>0</v>
      </c>
      <c r="H6" s="48">
        <f>IF(D6="Yes",1,0)</f>
        <v>0</v>
      </c>
      <c r="I6" s="48" t="str">
        <f t="shared" ref="I6:K44" si="1">IF(F6=1,M6," ")</f>
        <v xml:space="preserve"> </v>
      </c>
      <c r="J6" s="48" t="str">
        <f t="shared" si="0"/>
        <v xml:space="preserve"> </v>
      </c>
      <c r="K6" s="48" t="str">
        <f t="shared" si="0"/>
        <v xml:space="preserve"> </v>
      </c>
      <c r="L6" s="41">
        <f t="shared" ref="L6:L45" si="2">SUM(I6:K6)</f>
        <v>0</v>
      </c>
      <c r="M6" s="1">
        <v>5</v>
      </c>
      <c r="N6" s="1">
        <v>3</v>
      </c>
      <c r="O6" s="1">
        <v>1</v>
      </c>
    </row>
    <row r="7" spans="1:17" ht="72" customHeight="1">
      <c r="A7" s="10" t="s">
        <v>21</v>
      </c>
      <c r="B7" s="29" t="s">
        <v>28</v>
      </c>
      <c r="C7" s="17" t="s">
        <v>29</v>
      </c>
      <c r="D7" s="59"/>
      <c r="E7" s="13" t="s">
        <v>30</v>
      </c>
      <c r="F7" s="48">
        <f>IF(D7="Under 15","STOP",IF(D7=15,1,0))</f>
        <v>0</v>
      </c>
      <c r="G7" s="48">
        <f>IF(D7=16,1,IF(D7=17,1,0))</f>
        <v>0</v>
      </c>
      <c r="H7" s="48">
        <f>IF(D7="18 or higher",1,0)</f>
        <v>0</v>
      </c>
      <c r="I7" s="48" t="str">
        <f>IF(F7=1,M7,IF(F7="STOP",M7," "))</f>
        <v xml:space="preserve"> </v>
      </c>
      <c r="J7" s="48" t="str">
        <f t="shared" si="0"/>
        <v xml:space="preserve"> </v>
      </c>
      <c r="K7" s="48" t="str">
        <f t="shared" si="0"/>
        <v xml:space="preserve"> </v>
      </c>
      <c r="L7" s="41">
        <f>SUM(I7:K7)</f>
        <v>0</v>
      </c>
      <c r="M7" s="54">
        <v>80</v>
      </c>
      <c r="N7" s="1">
        <v>3</v>
      </c>
      <c r="O7" s="1">
        <v>1</v>
      </c>
    </row>
    <row r="8" spans="1:17" ht="77.400000000000006" customHeight="1">
      <c r="A8" s="10" t="s">
        <v>21</v>
      </c>
      <c r="B8" s="29" t="s">
        <v>31</v>
      </c>
      <c r="C8" s="18" t="s">
        <v>32</v>
      </c>
      <c r="D8" s="59"/>
      <c r="E8" s="12" t="s">
        <v>33</v>
      </c>
      <c r="F8" s="48">
        <v>0</v>
      </c>
      <c r="G8" s="48">
        <f>IF(D8="Yes",1,0)</f>
        <v>0</v>
      </c>
      <c r="H8" s="48">
        <f>IF(D8="No",1,0)</f>
        <v>0</v>
      </c>
      <c r="I8" s="48" t="str">
        <f t="shared" si="1"/>
        <v xml:space="preserve"> </v>
      </c>
      <c r="J8" s="48" t="str">
        <f t="shared" si="0"/>
        <v xml:space="preserve"> </v>
      </c>
      <c r="K8" s="48" t="str">
        <f t="shared" si="0"/>
        <v xml:space="preserve"> </v>
      </c>
      <c r="L8" s="41">
        <f t="shared" si="2"/>
        <v>0</v>
      </c>
      <c r="M8" s="1">
        <v>5</v>
      </c>
      <c r="N8" s="1">
        <v>3</v>
      </c>
      <c r="O8" s="1">
        <v>1</v>
      </c>
    </row>
    <row r="9" spans="1:17" ht="73.2" customHeight="1">
      <c r="A9" s="10" t="s">
        <v>21</v>
      </c>
      <c r="B9" s="29" t="s">
        <v>34</v>
      </c>
      <c r="C9" s="18" t="s">
        <v>35</v>
      </c>
      <c r="D9" s="59"/>
      <c r="E9" s="13" t="s">
        <v>36</v>
      </c>
      <c r="F9" s="48">
        <f>IF(D9="The facility holds some or all",1,IF(D9="Recruiter / Labor Agent or other holds some or all",1,0))</f>
        <v>0</v>
      </c>
      <c r="G9" s="48">
        <v>0</v>
      </c>
      <c r="H9" s="48">
        <f>IF(D9="All workers hold their own",1,0)</f>
        <v>0</v>
      </c>
      <c r="I9" s="48" t="str">
        <f t="shared" si="1"/>
        <v xml:space="preserve"> </v>
      </c>
      <c r="J9" s="48" t="str">
        <f t="shared" si="0"/>
        <v xml:space="preserve"> </v>
      </c>
      <c r="K9" s="48" t="str">
        <f t="shared" si="0"/>
        <v xml:space="preserve"> </v>
      </c>
      <c r="L9" s="41">
        <f t="shared" si="2"/>
        <v>0</v>
      </c>
      <c r="M9" s="54">
        <v>40</v>
      </c>
      <c r="N9" s="1">
        <v>3</v>
      </c>
      <c r="O9" s="1">
        <v>1</v>
      </c>
    </row>
    <row r="10" spans="1:17" ht="71.400000000000006" customHeight="1">
      <c r="A10" s="10" t="s">
        <v>21</v>
      </c>
      <c r="B10" s="29" t="s">
        <v>37</v>
      </c>
      <c r="C10" s="18" t="s">
        <v>38</v>
      </c>
      <c r="D10" s="59"/>
      <c r="E10" s="13" t="s">
        <v>39</v>
      </c>
      <c r="F10" s="48">
        <f>IF(D10="Worker",1,IF(D10="Worker pays and facility reimburses",1,IF(D10="Shared between worker and facility",1,0)))</f>
        <v>0</v>
      </c>
      <c r="G10" s="48">
        <v>0</v>
      </c>
      <c r="H10" s="48">
        <f>IF(D10="Your facility",1,0)</f>
        <v>0</v>
      </c>
      <c r="I10" s="48" t="str">
        <f t="shared" si="1"/>
        <v xml:space="preserve"> </v>
      </c>
      <c r="J10" s="48" t="str">
        <f t="shared" si="0"/>
        <v xml:space="preserve"> </v>
      </c>
      <c r="K10" s="48" t="str">
        <f t="shared" si="0"/>
        <v xml:space="preserve"> </v>
      </c>
      <c r="L10" s="41">
        <f t="shared" si="2"/>
        <v>0</v>
      </c>
      <c r="M10" s="54">
        <v>80</v>
      </c>
      <c r="N10" s="1">
        <v>3</v>
      </c>
      <c r="O10" s="1">
        <v>1</v>
      </c>
    </row>
    <row r="11" spans="1:17" ht="48.6" customHeight="1">
      <c r="A11" s="10" t="s">
        <v>21</v>
      </c>
      <c r="B11" s="29" t="s">
        <v>40</v>
      </c>
      <c r="C11" s="17" t="s">
        <v>41</v>
      </c>
      <c r="D11" s="59"/>
      <c r="E11" s="13" t="s">
        <v>42</v>
      </c>
      <c r="F11" s="48">
        <f>IF(D11="8 or more",1,0)</f>
        <v>0</v>
      </c>
      <c r="G11" s="48">
        <f>IF(D11=6,1,IF(D11=7,1,0))</f>
        <v>0</v>
      </c>
      <c r="H11" s="48">
        <f>IF(D11=5,1,0)</f>
        <v>0</v>
      </c>
      <c r="I11" s="48" t="str">
        <f t="shared" si="1"/>
        <v xml:space="preserve"> </v>
      </c>
      <c r="J11" s="48" t="str">
        <f t="shared" si="0"/>
        <v xml:space="preserve"> </v>
      </c>
      <c r="K11" s="48" t="str">
        <f t="shared" si="0"/>
        <v xml:space="preserve"> </v>
      </c>
      <c r="L11" s="41">
        <f t="shared" si="2"/>
        <v>0</v>
      </c>
      <c r="M11" s="1">
        <v>5</v>
      </c>
      <c r="N11" s="1">
        <v>3</v>
      </c>
      <c r="O11" s="1">
        <v>1</v>
      </c>
    </row>
    <row r="12" spans="1:17" ht="48.6" customHeight="1">
      <c r="A12" s="10" t="s">
        <v>21</v>
      </c>
      <c r="B12" s="29" t="s">
        <v>43</v>
      </c>
      <c r="C12" s="17" t="s">
        <v>44</v>
      </c>
      <c r="D12" s="59"/>
      <c r="E12" s="12" t="s">
        <v>33</v>
      </c>
      <c r="F12" s="48">
        <v>0</v>
      </c>
      <c r="G12" s="48">
        <f>IF(D12="Yes",1,0)</f>
        <v>0</v>
      </c>
      <c r="H12" s="48">
        <f>IF(D12="No",1,0)</f>
        <v>0</v>
      </c>
      <c r="I12" s="48" t="str">
        <f t="shared" si="1"/>
        <v xml:space="preserve"> </v>
      </c>
      <c r="J12" s="48" t="str">
        <f t="shared" si="0"/>
        <v xml:space="preserve"> </v>
      </c>
      <c r="K12" s="48" t="str">
        <f t="shared" si="0"/>
        <v xml:space="preserve"> </v>
      </c>
      <c r="L12" s="41">
        <f t="shared" si="2"/>
        <v>0</v>
      </c>
      <c r="M12" s="1">
        <v>4</v>
      </c>
      <c r="N12" s="1">
        <v>2</v>
      </c>
      <c r="O12" s="1">
        <v>1</v>
      </c>
    </row>
    <row r="13" spans="1:17" ht="48.6" customHeight="1">
      <c r="A13" s="10" t="s">
        <v>21</v>
      </c>
      <c r="B13" s="29" t="s">
        <v>45</v>
      </c>
      <c r="C13" s="17" t="s">
        <v>46</v>
      </c>
      <c r="D13" s="59"/>
      <c r="E13" s="13" t="s">
        <v>47</v>
      </c>
      <c r="F13" s="48">
        <f>IF(D13="Overtime is regularly expected",1,0)</f>
        <v>0</v>
      </c>
      <c r="G13" s="48">
        <f>IF(D13="Some overtime is required",1,0)</f>
        <v>0</v>
      </c>
      <c r="H13" s="48">
        <f>IF(D13="Overtime is always voluntary",1,0)</f>
        <v>0</v>
      </c>
      <c r="I13" s="48" t="str">
        <f t="shared" si="1"/>
        <v xml:space="preserve"> </v>
      </c>
      <c r="J13" s="48" t="str">
        <f t="shared" si="0"/>
        <v xml:space="preserve"> </v>
      </c>
      <c r="K13" s="48" t="str">
        <f t="shared" si="0"/>
        <v xml:space="preserve"> </v>
      </c>
      <c r="L13" s="41">
        <f t="shared" si="2"/>
        <v>0</v>
      </c>
      <c r="M13" s="1">
        <v>4</v>
      </c>
      <c r="N13" s="1">
        <v>2</v>
      </c>
      <c r="O13" s="1">
        <v>1</v>
      </c>
    </row>
    <row r="14" spans="1:17" ht="79.2" customHeight="1">
      <c r="A14" s="10" t="s">
        <v>21</v>
      </c>
      <c r="B14" s="29" t="s">
        <v>48</v>
      </c>
      <c r="C14" s="18" t="s">
        <v>49</v>
      </c>
      <c r="D14" s="59"/>
      <c r="E14" s="12" t="s">
        <v>50</v>
      </c>
      <c r="F14" s="48">
        <v>0</v>
      </c>
      <c r="G14" s="48">
        <f>IF(D14="No, not all workers are paid at least minimum wage and legal overtime &gt;=125% of standard rate",1,0)</f>
        <v>0</v>
      </c>
      <c r="H14" s="48">
        <f>IF(D14="Yes, all workers are paid at least minimum wage and legal overtime &gt;=125% of standard rate",1,0)</f>
        <v>0</v>
      </c>
      <c r="I14" s="48" t="str">
        <f t="shared" si="1"/>
        <v xml:space="preserve"> </v>
      </c>
      <c r="J14" s="48" t="str">
        <f t="shared" si="0"/>
        <v xml:space="preserve"> </v>
      </c>
      <c r="K14" s="48" t="str">
        <f t="shared" si="0"/>
        <v xml:space="preserve"> </v>
      </c>
      <c r="L14" s="41">
        <f t="shared" si="2"/>
        <v>0</v>
      </c>
      <c r="M14" s="1">
        <v>4</v>
      </c>
      <c r="N14" s="1">
        <v>2</v>
      </c>
      <c r="O14" s="1">
        <v>1</v>
      </c>
    </row>
    <row r="15" spans="1:17" ht="48.6" customHeight="1">
      <c r="A15" s="10" t="s">
        <v>21</v>
      </c>
      <c r="B15" s="29" t="s">
        <v>51</v>
      </c>
      <c r="C15" s="18" t="s">
        <v>52</v>
      </c>
      <c r="D15" s="59"/>
      <c r="E15" s="12" t="s">
        <v>53</v>
      </c>
      <c r="F15" s="48">
        <f>IF(D15="No",1,0)</f>
        <v>0</v>
      </c>
      <c r="G15" s="48">
        <v>0</v>
      </c>
      <c r="H15" s="48">
        <f>IF(D15="Not applicable",1,IF(D15="Yes",1,0))</f>
        <v>0</v>
      </c>
      <c r="I15" s="48" t="str">
        <f t="shared" si="1"/>
        <v xml:space="preserve"> </v>
      </c>
      <c r="J15" s="48" t="str">
        <f t="shared" si="0"/>
        <v xml:space="preserve"> </v>
      </c>
      <c r="K15" s="48" t="str">
        <f t="shared" si="0"/>
        <v xml:space="preserve"> </v>
      </c>
      <c r="L15" s="41">
        <f t="shared" si="2"/>
        <v>0</v>
      </c>
      <c r="M15" s="1">
        <v>4</v>
      </c>
      <c r="N15" s="1">
        <v>2</v>
      </c>
      <c r="O15" s="1">
        <v>1</v>
      </c>
    </row>
    <row r="16" spans="1:17" ht="48.6" customHeight="1">
      <c r="A16" s="10" t="s">
        <v>21</v>
      </c>
      <c r="B16" s="29" t="s">
        <v>54</v>
      </c>
      <c r="C16" s="32" t="s">
        <v>55</v>
      </c>
      <c r="D16" s="59"/>
      <c r="E16" s="12" t="s">
        <v>56</v>
      </c>
      <c r="F16" s="48">
        <v>0</v>
      </c>
      <c r="G16" s="48">
        <f>IF(D16="No",1,0)</f>
        <v>0</v>
      </c>
      <c r="H16" s="48">
        <f>IF(D16="Yes",1,0)</f>
        <v>0</v>
      </c>
      <c r="I16" s="48" t="str">
        <f t="shared" si="1"/>
        <v xml:space="preserve"> </v>
      </c>
      <c r="J16" s="48" t="str">
        <f t="shared" si="0"/>
        <v xml:space="preserve"> </v>
      </c>
      <c r="K16" s="48" t="str">
        <f t="shared" si="0"/>
        <v xml:space="preserve"> </v>
      </c>
      <c r="L16" s="41">
        <f t="shared" si="2"/>
        <v>0</v>
      </c>
      <c r="M16" s="1">
        <v>4</v>
      </c>
      <c r="N16" s="1">
        <v>2</v>
      </c>
      <c r="O16" s="1">
        <v>1</v>
      </c>
      <c r="Q16" s="23"/>
    </row>
    <row r="17" spans="1:15" ht="48.6" customHeight="1">
      <c r="A17" s="10" t="s">
        <v>57</v>
      </c>
      <c r="B17" s="29" t="s">
        <v>58</v>
      </c>
      <c r="C17" s="15" t="s">
        <v>59</v>
      </c>
      <c r="D17" s="59"/>
      <c r="E17" s="12" t="s">
        <v>60</v>
      </c>
      <c r="F17" s="48">
        <f>IF(D17="No management system",1,0)</f>
        <v>0</v>
      </c>
      <c r="G17" s="48">
        <f>IF(D17="Yes management system but not ISO certified",1,0)</f>
        <v>0</v>
      </c>
      <c r="H17" s="48">
        <f>IF(D17="Yes, ISO certified ",1,0)</f>
        <v>0</v>
      </c>
      <c r="I17" s="48" t="str">
        <f t="shared" si="1"/>
        <v xml:space="preserve"> </v>
      </c>
      <c r="J17" s="48" t="str">
        <f t="shared" si="0"/>
        <v xml:space="preserve"> </v>
      </c>
      <c r="K17" s="48" t="str">
        <f t="shared" si="0"/>
        <v xml:space="preserve"> </v>
      </c>
      <c r="L17" s="41">
        <f t="shared" si="2"/>
        <v>0</v>
      </c>
      <c r="M17" s="1">
        <v>4</v>
      </c>
      <c r="N17" s="1">
        <v>2</v>
      </c>
      <c r="O17" s="1">
        <v>1</v>
      </c>
    </row>
    <row r="18" spans="1:15" ht="48.6" customHeight="1">
      <c r="A18" s="11" t="s">
        <v>57</v>
      </c>
      <c r="B18" s="29" t="s">
        <v>61</v>
      </c>
      <c r="C18" s="15" t="s">
        <v>62</v>
      </c>
      <c r="D18" s="59"/>
      <c r="E18" s="52" t="s">
        <v>27</v>
      </c>
      <c r="F18" s="48">
        <f>IF(D18="No",1,0)</f>
        <v>0</v>
      </c>
      <c r="G18" s="48">
        <v>0</v>
      </c>
      <c r="H18" s="48">
        <f>IF(D18="Yes",1,0)</f>
        <v>0</v>
      </c>
      <c r="I18" s="48" t="str">
        <f t="shared" si="1"/>
        <v xml:space="preserve"> </v>
      </c>
      <c r="J18" s="48" t="str">
        <f t="shared" si="0"/>
        <v xml:space="preserve"> </v>
      </c>
      <c r="K18" s="48" t="str">
        <f t="shared" si="0"/>
        <v xml:space="preserve"> </v>
      </c>
      <c r="L18" s="41">
        <f t="shared" si="2"/>
        <v>0</v>
      </c>
      <c r="M18" s="1">
        <v>5</v>
      </c>
      <c r="N18" s="1">
        <v>3</v>
      </c>
      <c r="O18" s="1">
        <v>1</v>
      </c>
    </row>
    <row r="19" spans="1:15" ht="48.6" customHeight="1">
      <c r="A19" s="11" t="s">
        <v>57</v>
      </c>
      <c r="B19" s="29" t="s">
        <v>63</v>
      </c>
      <c r="C19" s="32" t="s">
        <v>64</v>
      </c>
      <c r="D19" s="59"/>
      <c r="E19" s="12" t="s">
        <v>65</v>
      </c>
      <c r="F19" s="48">
        <f>IF(D19="No",1,0)</f>
        <v>0</v>
      </c>
      <c r="G19" s="48">
        <v>0</v>
      </c>
      <c r="H19" s="48">
        <f>IF(D19="Yes",1,0)</f>
        <v>0</v>
      </c>
      <c r="I19" s="48" t="str">
        <f t="shared" si="1"/>
        <v xml:space="preserve"> </v>
      </c>
      <c r="J19" s="48" t="str">
        <f t="shared" si="0"/>
        <v xml:space="preserve"> </v>
      </c>
      <c r="K19" s="48" t="str">
        <f t="shared" si="0"/>
        <v xml:space="preserve"> </v>
      </c>
      <c r="L19" s="41">
        <f t="shared" si="2"/>
        <v>0</v>
      </c>
      <c r="M19" s="54">
        <v>20</v>
      </c>
      <c r="N19" s="1">
        <v>2</v>
      </c>
      <c r="O19" s="1">
        <v>1</v>
      </c>
    </row>
    <row r="20" spans="1:15" ht="48.6" customHeight="1">
      <c r="A20" s="11" t="s">
        <v>57</v>
      </c>
      <c r="B20" s="29" t="s">
        <v>66</v>
      </c>
      <c r="C20" s="18" t="s">
        <v>67</v>
      </c>
      <c r="D20" s="59"/>
      <c r="E20" s="53" t="s">
        <v>68</v>
      </c>
      <c r="F20" s="48">
        <f>IF(D20="Yes - Fatality",1,IF(D20="Yes - Serious Injury (no fatalities)",1,0))</f>
        <v>0</v>
      </c>
      <c r="G20" s="48">
        <v>0</v>
      </c>
      <c r="H20" s="48">
        <f>IF(D20="No fatalities or serious injuries",1,0)</f>
        <v>0</v>
      </c>
      <c r="I20" s="48" t="str">
        <f t="shared" si="1"/>
        <v xml:space="preserve"> </v>
      </c>
      <c r="J20" s="48" t="str">
        <f t="shared" si="0"/>
        <v xml:space="preserve"> </v>
      </c>
      <c r="K20" s="48" t="str">
        <f t="shared" si="0"/>
        <v xml:space="preserve"> </v>
      </c>
      <c r="L20" s="41">
        <f t="shared" si="2"/>
        <v>0</v>
      </c>
      <c r="M20" s="54">
        <v>20</v>
      </c>
      <c r="N20" s="1">
        <v>3</v>
      </c>
      <c r="O20" s="1">
        <v>1</v>
      </c>
    </row>
    <row r="21" spans="1:15" ht="48.6" customHeight="1">
      <c r="A21" s="11" t="s">
        <v>57</v>
      </c>
      <c r="B21" s="29" t="s">
        <v>69</v>
      </c>
      <c r="C21" s="18" t="s">
        <v>70</v>
      </c>
      <c r="D21" s="59"/>
      <c r="E21" s="12" t="s">
        <v>33</v>
      </c>
      <c r="F21" s="48">
        <v>0</v>
      </c>
      <c r="G21" s="48">
        <f>IF(D21="Yes",1,0)</f>
        <v>0</v>
      </c>
      <c r="H21" s="48">
        <f>IF(D21="No",1,0)</f>
        <v>0</v>
      </c>
      <c r="I21" s="48" t="str">
        <f t="shared" si="1"/>
        <v xml:space="preserve"> </v>
      </c>
      <c r="J21" s="48" t="str">
        <f t="shared" si="1"/>
        <v xml:space="preserve"> </v>
      </c>
      <c r="K21" s="48" t="str">
        <f t="shared" si="1"/>
        <v xml:space="preserve"> </v>
      </c>
      <c r="L21" s="41">
        <f t="shared" si="2"/>
        <v>0</v>
      </c>
      <c r="M21" s="1">
        <v>4</v>
      </c>
      <c r="N21" s="1">
        <v>2</v>
      </c>
      <c r="O21" s="1">
        <v>1</v>
      </c>
    </row>
    <row r="22" spans="1:15" ht="48.6" customHeight="1">
      <c r="A22" s="11" t="s">
        <v>57</v>
      </c>
      <c r="B22" s="29" t="s">
        <v>71</v>
      </c>
      <c r="C22" s="36" t="s">
        <v>72</v>
      </c>
      <c r="D22" s="59"/>
      <c r="E22" s="12" t="s">
        <v>73</v>
      </c>
      <c r="F22" s="48">
        <f>IF(D22="No",1,0)</f>
        <v>0</v>
      </c>
      <c r="G22" s="48">
        <v>0</v>
      </c>
      <c r="H22" s="48">
        <f>IF(D22="Yes",1,0)</f>
        <v>0</v>
      </c>
      <c r="I22" s="48" t="str">
        <f t="shared" si="1"/>
        <v xml:space="preserve"> </v>
      </c>
      <c r="J22" s="48" t="str">
        <f t="shared" si="1"/>
        <v xml:space="preserve"> </v>
      </c>
      <c r="K22" s="48" t="str">
        <f t="shared" si="1"/>
        <v xml:space="preserve"> </v>
      </c>
      <c r="L22" s="41">
        <f t="shared" si="2"/>
        <v>0</v>
      </c>
      <c r="M22" s="1">
        <v>5</v>
      </c>
      <c r="N22" s="1">
        <v>3</v>
      </c>
      <c r="O22" s="1">
        <v>1</v>
      </c>
    </row>
    <row r="23" spans="1:15" ht="42" customHeight="1">
      <c r="A23" s="11" t="s">
        <v>57</v>
      </c>
      <c r="B23" s="29" t="s">
        <v>74</v>
      </c>
      <c r="C23" s="18" t="s">
        <v>75</v>
      </c>
      <c r="D23" s="59"/>
      <c r="E23" s="12" t="s">
        <v>73</v>
      </c>
      <c r="F23" s="48">
        <f>IF(D23="No",1,0)</f>
        <v>0</v>
      </c>
      <c r="G23" s="48">
        <v>0</v>
      </c>
      <c r="H23" s="48">
        <f>IF(D23="Yes",1,0)</f>
        <v>0</v>
      </c>
      <c r="I23" s="48" t="str">
        <f t="shared" si="1"/>
        <v xml:space="preserve"> </v>
      </c>
      <c r="J23" s="48" t="str">
        <f t="shared" si="1"/>
        <v xml:space="preserve"> </v>
      </c>
      <c r="K23" s="48" t="str">
        <f t="shared" si="1"/>
        <v xml:space="preserve"> </v>
      </c>
      <c r="L23" s="41">
        <f t="shared" si="2"/>
        <v>0</v>
      </c>
      <c r="M23" s="54">
        <v>20</v>
      </c>
      <c r="N23" s="1">
        <v>3</v>
      </c>
      <c r="O23" s="1">
        <v>1</v>
      </c>
    </row>
    <row r="24" spans="1:15" ht="46.8">
      <c r="A24" s="11" t="s">
        <v>57</v>
      </c>
      <c r="B24" s="29" t="s">
        <v>76</v>
      </c>
      <c r="C24" s="18" t="s">
        <v>77</v>
      </c>
      <c r="D24" s="59"/>
      <c r="E24" s="13" t="s">
        <v>78</v>
      </c>
      <c r="F24" s="48">
        <f>IF(D24="No",1,0)</f>
        <v>0</v>
      </c>
      <c r="G24" s="48">
        <f>IF(D24="Yes but not during night time",1,0)</f>
        <v>0</v>
      </c>
      <c r="H24" s="48">
        <f>IF(D24="Yes",1,0)</f>
        <v>0</v>
      </c>
      <c r="I24" s="48" t="str">
        <f t="shared" si="1"/>
        <v xml:space="preserve"> </v>
      </c>
      <c r="J24" s="48" t="str">
        <f t="shared" si="1"/>
        <v xml:space="preserve"> </v>
      </c>
      <c r="K24" s="48" t="str">
        <f t="shared" si="1"/>
        <v xml:space="preserve"> </v>
      </c>
      <c r="L24" s="41">
        <f t="shared" si="2"/>
        <v>0</v>
      </c>
      <c r="M24" s="1">
        <v>5</v>
      </c>
      <c r="N24" s="1">
        <v>3</v>
      </c>
      <c r="O24" s="1">
        <v>1</v>
      </c>
    </row>
    <row r="25" spans="1:15" ht="42" customHeight="1">
      <c r="A25" s="11" t="s">
        <v>57</v>
      </c>
      <c r="B25" s="29" t="s">
        <v>79</v>
      </c>
      <c r="C25" s="18" t="s">
        <v>80</v>
      </c>
      <c r="D25" s="59"/>
      <c r="E25" s="12" t="s">
        <v>33</v>
      </c>
      <c r="F25" s="48">
        <v>0</v>
      </c>
      <c r="G25" s="48">
        <f>IF(D25="Yes",1,0)</f>
        <v>0</v>
      </c>
      <c r="H25" s="48">
        <f>IF(D25="No",1,0)</f>
        <v>0</v>
      </c>
      <c r="I25" s="48" t="str">
        <f t="shared" si="1"/>
        <v xml:space="preserve"> </v>
      </c>
      <c r="J25" s="48" t="str">
        <f t="shared" si="1"/>
        <v xml:space="preserve"> </v>
      </c>
      <c r="K25" s="48" t="str">
        <f t="shared" si="1"/>
        <v xml:space="preserve"> </v>
      </c>
      <c r="L25" s="41">
        <f t="shared" si="2"/>
        <v>0</v>
      </c>
      <c r="M25" s="1">
        <v>4</v>
      </c>
      <c r="N25" s="1">
        <v>2</v>
      </c>
      <c r="O25" s="1">
        <v>1</v>
      </c>
    </row>
    <row r="26" spans="1:15" ht="31.2">
      <c r="A26" s="11" t="s">
        <v>57</v>
      </c>
      <c r="B26" s="50" t="s">
        <v>81</v>
      </c>
      <c r="C26" s="51" t="s">
        <v>82</v>
      </c>
      <c r="D26" s="60"/>
      <c r="E26" s="12" t="s">
        <v>56</v>
      </c>
      <c r="F26" s="48">
        <v>0</v>
      </c>
      <c r="G26" s="48">
        <f>IF(D26="No",1,0)</f>
        <v>0</v>
      </c>
      <c r="H26" s="48">
        <f>IF(D26="Yes",1,0)</f>
        <v>0</v>
      </c>
      <c r="I26" s="48" t="str">
        <f t="shared" si="1"/>
        <v xml:space="preserve"> </v>
      </c>
      <c r="J26" s="48" t="str">
        <f t="shared" si="1"/>
        <v xml:space="preserve"> </v>
      </c>
      <c r="K26" s="48" t="str">
        <f t="shared" si="1"/>
        <v xml:space="preserve"> </v>
      </c>
      <c r="L26" s="41">
        <f t="shared" si="2"/>
        <v>0</v>
      </c>
      <c r="M26" s="1">
        <v>4</v>
      </c>
      <c r="N26" s="1">
        <v>2</v>
      </c>
      <c r="O26" s="1">
        <v>1</v>
      </c>
    </row>
    <row r="27" spans="1:15" ht="38.4" customHeight="1">
      <c r="A27" s="11" t="s">
        <v>57</v>
      </c>
      <c r="B27" s="50" t="s">
        <v>83</v>
      </c>
      <c r="C27" s="51" t="s">
        <v>84</v>
      </c>
      <c r="D27" s="59"/>
      <c r="E27" s="12" t="s">
        <v>73</v>
      </c>
      <c r="F27" s="48">
        <f t="shared" ref="F27:F29" si="3">IF(D27="No",1,0)</f>
        <v>0</v>
      </c>
      <c r="G27" s="48">
        <v>0</v>
      </c>
      <c r="H27" s="48">
        <f t="shared" ref="H27:H29" si="4">IF(D27="Yes",1,0)</f>
        <v>0</v>
      </c>
      <c r="I27" s="48" t="str">
        <f t="shared" si="1"/>
        <v xml:space="preserve"> </v>
      </c>
      <c r="J27" s="48" t="str">
        <f t="shared" si="1"/>
        <v xml:space="preserve"> </v>
      </c>
      <c r="K27" s="48" t="str">
        <f t="shared" si="1"/>
        <v xml:space="preserve"> </v>
      </c>
      <c r="L27" s="41">
        <f t="shared" si="2"/>
        <v>0</v>
      </c>
      <c r="M27" s="1">
        <v>5</v>
      </c>
      <c r="N27" s="1">
        <v>3</v>
      </c>
      <c r="O27" s="1">
        <v>1</v>
      </c>
    </row>
    <row r="28" spans="1:15" ht="31.2">
      <c r="A28" s="11" t="s">
        <v>57</v>
      </c>
      <c r="B28" s="29" t="s">
        <v>85</v>
      </c>
      <c r="C28" s="28" t="s">
        <v>86</v>
      </c>
      <c r="D28" s="59"/>
      <c r="E28" s="12" t="s">
        <v>73</v>
      </c>
      <c r="F28" s="48">
        <f t="shared" si="3"/>
        <v>0</v>
      </c>
      <c r="G28" s="48">
        <v>0</v>
      </c>
      <c r="H28" s="48">
        <f t="shared" si="4"/>
        <v>0</v>
      </c>
      <c r="I28" s="48" t="str">
        <f t="shared" si="1"/>
        <v xml:space="preserve"> </v>
      </c>
      <c r="J28" s="48" t="str">
        <f t="shared" si="1"/>
        <v xml:space="preserve"> </v>
      </c>
      <c r="K28" s="48" t="str">
        <f t="shared" si="1"/>
        <v xml:space="preserve"> </v>
      </c>
      <c r="L28" s="41">
        <f t="shared" si="2"/>
        <v>0</v>
      </c>
      <c r="M28" s="1">
        <v>5</v>
      </c>
      <c r="N28" s="1">
        <v>3</v>
      </c>
      <c r="O28" s="1">
        <v>1</v>
      </c>
    </row>
    <row r="29" spans="1:15" ht="31.2">
      <c r="A29" s="11" t="s">
        <v>57</v>
      </c>
      <c r="B29" s="29" t="s">
        <v>87</v>
      </c>
      <c r="C29" s="28" t="s">
        <v>88</v>
      </c>
      <c r="D29" s="59"/>
      <c r="E29" s="12" t="s">
        <v>73</v>
      </c>
      <c r="F29" s="48">
        <f t="shared" si="3"/>
        <v>0</v>
      </c>
      <c r="G29" s="48">
        <v>0</v>
      </c>
      <c r="H29" s="48">
        <f t="shared" si="4"/>
        <v>0</v>
      </c>
      <c r="I29" s="48" t="str">
        <f t="shared" si="1"/>
        <v xml:space="preserve"> </v>
      </c>
      <c r="J29" s="48" t="str">
        <f t="shared" si="1"/>
        <v xml:space="preserve"> </v>
      </c>
      <c r="K29" s="48" t="str">
        <f t="shared" si="1"/>
        <v xml:space="preserve"> </v>
      </c>
      <c r="L29" s="41">
        <f t="shared" si="2"/>
        <v>0</v>
      </c>
      <c r="M29" s="1">
        <v>5</v>
      </c>
      <c r="N29" s="1">
        <v>3</v>
      </c>
      <c r="O29" s="1">
        <v>1</v>
      </c>
    </row>
    <row r="30" spans="1:15" ht="31.2">
      <c r="A30" s="10" t="s">
        <v>89</v>
      </c>
      <c r="B30" s="29" t="s">
        <v>90</v>
      </c>
      <c r="C30" s="18" t="s">
        <v>91</v>
      </c>
      <c r="D30" s="59"/>
      <c r="E30" s="12" t="s">
        <v>56</v>
      </c>
      <c r="F30" s="48">
        <v>0</v>
      </c>
      <c r="G30" s="48">
        <f>IF(D30="No",1,0)</f>
        <v>0</v>
      </c>
      <c r="H30" s="48">
        <f>IF(D30="Yes",1,0)</f>
        <v>0</v>
      </c>
      <c r="I30" s="48" t="str">
        <f t="shared" si="1"/>
        <v xml:space="preserve"> </v>
      </c>
      <c r="J30" s="48" t="str">
        <f t="shared" si="1"/>
        <v xml:space="preserve"> </v>
      </c>
      <c r="K30" s="48" t="str">
        <f t="shared" si="1"/>
        <v xml:space="preserve"> </v>
      </c>
      <c r="L30" s="41">
        <f t="shared" si="2"/>
        <v>0</v>
      </c>
      <c r="M30" s="1">
        <v>4</v>
      </c>
      <c r="N30" s="1">
        <v>2</v>
      </c>
      <c r="O30" s="1">
        <v>1</v>
      </c>
    </row>
    <row r="31" spans="1:15" ht="39" customHeight="1">
      <c r="A31" s="10" t="s">
        <v>89</v>
      </c>
      <c r="B31" s="29" t="s">
        <v>92</v>
      </c>
      <c r="C31" s="18" t="s">
        <v>93</v>
      </c>
      <c r="D31" s="59"/>
      <c r="E31" s="12" t="s">
        <v>56</v>
      </c>
      <c r="F31" s="48">
        <v>0</v>
      </c>
      <c r="G31" s="48">
        <f>IF(D31="No",1,0)</f>
        <v>0</v>
      </c>
      <c r="H31" s="48">
        <f>IF(D31="Yes",1,0)</f>
        <v>0</v>
      </c>
      <c r="I31" s="48" t="str">
        <f t="shared" si="1"/>
        <v xml:space="preserve"> </v>
      </c>
      <c r="J31" s="48" t="str">
        <f t="shared" si="1"/>
        <v xml:space="preserve"> </v>
      </c>
      <c r="K31" s="48" t="str">
        <f t="shared" si="1"/>
        <v xml:space="preserve"> </v>
      </c>
      <c r="L31" s="41">
        <f t="shared" si="2"/>
        <v>0</v>
      </c>
      <c r="M31" s="1">
        <v>4</v>
      </c>
      <c r="N31" s="1">
        <v>2</v>
      </c>
      <c r="O31" s="1">
        <v>1</v>
      </c>
    </row>
    <row r="32" spans="1:15" ht="46.95" customHeight="1">
      <c r="A32" s="10" t="s">
        <v>89</v>
      </c>
      <c r="B32" s="29" t="s">
        <v>94</v>
      </c>
      <c r="C32" s="18" t="s">
        <v>95</v>
      </c>
      <c r="D32" s="59"/>
      <c r="E32" s="13" t="s">
        <v>96</v>
      </c>
      <c r="F32" s="48">
        <f>IF(D32="Yes",1,0)</f>
        <v>0</v>
      </c>
      <c r="G32" s="48">
        <v>0</v>
      </c>
      <c r="H32" s="48">
        <f>IF(D32="No",1,0)</f>
        <v>0</v>
      </c>
      <c r="I32" s="48" t="str">
        <f t="shared" si="1"/>
        <v xml:space="preserve"> </v>
      </c>
      <c r="J32" s="48" t="str">
        <f t="shared" si="1"/>
        <v xml:space="preserve"> </v>
      </c>
      <c r="K32" s="48" t="str">
        <f t="shared" si="1"/>
        <v xml:space="preserve"> </v>
      </c>
      <c r="L32" s="41">
        <f t="shared" si="2"/>
        <v>0</v>
      </c>
      <c r="M32" s="1">
        <v>5</v>
      </c>
      <c r="N32" s="1">
        <v>3</v>
      </c>
      <c r="O32" s="1">
        <v>1</v>
      </c>
    </row>
    <row r="33" spans="1:17" ht="51.6" customHeight="1">
      <c r="A33" s="10" t="s">
        <v>89</v>
      </c>
      <c r="B33" s="29" t="s">
        <v>97</v>
      </c>
      <c r="C33" s="18" t="s">
        <v>98</v>
      </c>
      <c r="D33" s="59"/>
      <c r="E33" s="12" t="s">
        <v>56</v>
      </c>
      <c r="F33" s="48">
        <v>0</v>
      </c>
      <c r="G33" s="48">
        <f>IF(D33="No",1,0)</f>
        <v>0</v>
      </c>
      <c r="H33" s="48">
        <f>IF(D33="Yes",1,0)</f>
        <v>0</v>
      </c>
      <c r="I33" s="48" t="str">
        <f t="shared" si="1"/>
        <v xml:space="preserve"> </v>
      </c>
      <c r="J33" s="48" t="str">
        <f t="shared" si="1"/>
        <v xml:space="preserve"> </v>
      </c>
      <c r="K33" s="48" t="str">
        <f t="shared" si="1"/>
        <v xml:space="preserve"> </v>
      </c>
      <c r="L33" s="41">
        <f t="shared" si="2"/>
        <v>0</v>
      </c>
      <c r="M33" s="1">
        <v>4</v>
      </c>
      <c r="N33" s="1">
        <v>2</v>
      </c>
      <c r="O33" s="1">
        <v>1</v>
      </c>
    </row>
    <row r="34" spans="1:17" ht="48.6" customHeight="1">
      <c r="A34" s="10" t="s">
        <v>89</v>
      </c>
      <c r="B34" s="29" t="s">
        <v>99</v>
      </c>
      <c r="C34" s="18" t="s">
        <v>100</v>
      </c>
      <c r="D34" s="59"/>
      <c r="E34" s="12" t="s">
        <v>101</v>
      </c>
      <c r="F34" s="48">
        <f>IF(D34="Yes",1,0)</f>
        <v>0</v>
      </c>
      <c r="G34" s="48">
        <v>0</v>
      </c>
      <c r="H34" s="48">
        <f>IF(D34="No",1,0)</f>
        <v>0</v>
      </c>
      <c r="I34" s="48" t="str">
        <f t="shared" si="1"/>
        <v xml:space="preserve"> </v>
      </c>
      <c r="J34" s="48" t="str">
        <f t="shared" si="1"/>
        <v xml:space="preserve"> </v>
      </c>
      <c r="K34" s="48" t="str">
        <f t="shared" si="1"/>
        <v xml:space="preserve"> </v>
      </c>
      <c r="L34" s="41">
        <f t="shared" si="2"/>
        <v>0</v>
      </c>
      <c r="M34" s="1">
        <v>4</v>
      </c>
      <c r="N34" s="1">
        <v>2</v>
      </c>
      <c r="O34" s="1">
        <v>1</v>
      </c>
    </row>
    <row r="35" spans="1:17" ht="51" customHeight="1">
      <c r="A35" s="10" t="s">
        <v>89</v>
      </c>
      <c r="B35" s="29" t="s">
        <v>102</v>
      </c>
      <c r="C35" s="18" t="s">
        <v>171</v>
      </c>
      <c r="D35" s="59"/>
      <c r="E35" s="12" t="s">
        <v>172</v>
      </c>
      <c r="F35" s="48">
        <v>0</v>
      </c>
      <c r="G35" s="48">
        <f>IF(D35="No",1,0)</f>
        <v>0</v>
      </c>
      <c r="H35" s="48">
        <f>IF(D35="Yes for Scope 1 &amp; 2 ",1,IF(D35="Yes for Scope 1 , 2, 3 ",1,0))</f>
        <v>0</v>
      </c>
      <c r="I35" s="48" t="str">
        <f t="shared" si="1"/>
        <v xml:space="preserve"> </v>
      </c>
      <c r="J35" s="48" t="str">
        <f t="shared" si="1"/>
        <v xml:space="preserve"> </v>
      </c>
      <c r="K35" s="48" t="str">
        <f t="shared" si="1"/>
        <v xml:space="preserve"> </v>
      </c>
      <c r="L35" s="41">
        <f t="shared" si="2"/>
        <v>0</v>
      </c>
      <c r="M35" s="1">
        <v>4</v>
      </c>
      <c r="N35" s="1">
        <v>2</v>
      </c>
      <c r="O35" s="1">
        <v>1</v>
      </c>
    </row>
    <row r="36" spans="1:17" ht="51" customHeight="1">
      <c r="A36" s="10" t="s">
        <v>89</v>
      </c>
      <c r="B36" s="29" t="s">
        <v>173</v>
      </c>
      <c r="C36" s="18" t="s">
        <v>174</v>
      </c>
      <c r="D36" s="59"/>
      <c r="E36" s="12" t="s">
        <v>56</v>
      </c>
      <c r="F36" s="48">
        <v>0</v>
      </c>
      <c r="G36" s="48">
        <f>IF(D36="No",1,0)</f>
        <v>0</v>
      </c>
      <c r="H36" s="48">
        <f>IF(D36="Yes",1,0)</f>
        <v>0</v>
      </c>
      <c r="I36" s="48" t="str">
        <f t="shared" si="1"/>
        <v xml:space="preserve"> </v>
      </c>
      <c r="J36" s="48" t="str">
        <f t="shared" si="1"/>
        <v xml:space="preserve"> </v>
      </c>
      <c r="K36" s="48" t="str">
        <f t="shared" si="1"/>
        <v xml:space="preserve"> </v>
      </c>
      <c r="L36" s="41">
        <f t="shared" si="2"/>
        <v>0</v>
      </c>
      <c r="M36" s="1">
        <v>4</v>
      </c>
      <c r="N36" s="1">
        <v>2</v>
      </c>
      <c r="O36" s="1">
        <v>1</v>
      </c>
    </row>
    <row r="37" spans="1:17" ht="62.4">
      <c r="A37" s="10" t="s">
        <v>103</v>
      </c>
      <c r="B37" s="29" t="s">
        <v>104</v>
      </c>
      <c r="C37" s="18" t="s">
        <v>105</v>
      </c>
      <c r="D37" s="59"/>
      <c r="E37" s="12" t="s">
        <v>106</v>
      </c>
      <c r="F37" s="48">
        <v>0</v>
      </c>
      <c r="G37" s="48">
        <f>IF(D37="No",1,0)</f>
        <v>0</v>
      </c>
      <c r="H37" s="48">
        <f>IF(D37="Yes, for both our employees and our suppliers' employees",1,IF(D37="Yes, for our employees only",1,0))</f>
        <v>0</v>
      </c>
      <c r="I37" s="48" t="str">
        <f t="shared" si="1"/>
        <v xml:space="preserve"> </v>
      </c>
      <c r="J37" s="48" t="str">
        <f t="shared" si="1"/>
        <v xml:space="preserve"> </v>
      </c>
      <c r="K37" s="48" t="str">
        <f t="shared" si="1"/>
        <v xml:space="preserve"> </v>
      </c>
      <c r="L37" s="41">
        <f t="shared" si="2"/>
        <v>0</v>
      </c>
      <c r="M37" s="1">
        <v>4</v>
      </c>
      <c r="N37" s="1">
        <v>2</v>
      </c>
      <c r="O37" s="1">
        <v>1</v>
      </c>
    </row>
    <row r="38" spans="1:17" ht="47.4" customHeight="1">
      <c r="A38" s="10" t="s">
        <v>103</v>
      </c>
      <c r="B38" s="29" t="s">
        <v>107</v>
      </c>
      <c r="C38" s="32" t="s">
        <v>108</v>
      </c>
      <c r="D38" s="59"/>
      <c r="E38" s="12" t="s">
        <v>56</v>
      </c>
      <c r="F38" s="48">
        <v>0</v>
      </c>
      <c r="G38" s="48">
        <f t="shared" ref="G38" si="5">IF(D38="No",1,0)</f>
        <v>0</v>
      </c>
      <c r="H38" s="48">
        <f t="shared" ref="H38" si="6">IF(D38="Yes",1,0)</f>
        <v>0</v>
      </c>
      <c r="I38" s="48" t="str">
        <f t="shared" si="1"/>
        <v xml:space="preserve"> </v>
      </c>
      <c r="J38" s="48" t="str">
        <f t="shared" si="1"/>
        <v xml:space="preserve"> </v>
      </c>
      <c r="K38" s="48" t="str">
        <f t="shared" si="1"/>
        <v xml:space="preserve"> </v>
      </c>
      <c r="L38" s="41">
        <f t="shared" si="2"/>
        <v>0</v>
      </c>
      <c r="M38" s="1">
        <v>4</v>
      </c>
      <c r="N38" s="1">
        <v>2</v>
      </c>
      <c r="O38" s="1">
        <v>1</v>
      </c>
    </row>
    <row r="39" spans="1:17" ht="56.4" customHeight="1">
      <c r="A39" s="10" t="s">
        <v>103</v>
      </c>
      <c r="B39" s="29" t="s">
        <v>109</v>
      </c>
      <c r="C39" s="31" t="s">
        <v>110</v>
      </c>
      <c r="D39" s="59"/>
      <c r="E39" s="12" t="s">
        <v>111</v>
      </c>
      <c r="F39" s="48">
        <v>0</v>
      </c>
      <c r="G39" s="48">
        <f>IF(D39="Yes",1,0)</f>
        <v>0</v>
      </c>
      <c r="H39" s="48">
        <f>IF(D39="No",1,0)</f>
        <v>0</v>
      </c>
      <c r="I39" s="48" t="str">
        <f t="shared" si="1"/>
        <v xml:space="preserve"> </v>
      </c>
      <c r="J39" s="48" t="str">
        <f t="shared" si="1"/>
        <v xml:space="preserve"> </v>
      </c>
      <c r="K39" s="48" t="str">
        <f t="shared" si="1"/>
        <v xml:space="preserve"> </v>
      </c>
      <c r="L39" s="41">
        <f t="shared" si="2"/>
        <v>0</v>
      </c>
      <c r="M39" s="1">
        <v>4</v>
      </c>
      <c r="N39" s="1">
        <v>2</v>
      </c>
      <c r="O39" s="1">
        <v>1</v>
      </c>
    </row>
    <row r="40" spans="1:17" ht="49.5" customHeight="1">
      <c r="A40" s="10" t="s">
        <v>112</v>
      </c>
      <c r="B40" s="29">
        <v>5.0999999999999996</v>
      </c>
      <c r="C40" s="20" t="s">
        <v>113</v>
      </c>
      <c r="D40" s="59"/>
      <c r="E40" s="12" t="s">
        <v>56</v>
      </c>
      <c r="F40" s="48">
        <v>0</v>
      </c>
      <c r="G40" s="48">
        <f t="shared" ref="G40:G42" si="7">IF(D40="No",1,0)</f>
        <v>0</v>
      </c>
      <c r="H40" s="48">
        <f t="shared" ref="H40:H42" si="8">IF(D40="Yes",1,0)</f>
        <v>0</v>
      </c>
      <c r="I40" s="48" t="str">
        <f t="shared" si="1"/>
        <v xml:space="preserve"> </v>
      </c>
      <c r="J40" s="48" t="str">
        <f t="shared" si="1"/>
        <v xml:space="preserve"> </v>
      </c>
      <c r="K40" s="48" t="str">
        <f t="shared" si="1"/>
        <v xml:space="preserve"> </v>
      </c>
      <c r="L40" s="41">
        <f t="shared" si="2"/>
        <v>0</v>
      </c>
      <c r="M40" s="1">
        <v>4</v>
      </c>
      <c r="N40" s="1">
        <v>2</v>
      </c>
      <c r="O40" s="1">
        <v>1</v>
      </c>
    </row>
    <row r="41" spans="1:17" ht="31.2">
      <c r="A41" s="10" t="s">
        <v>112</v>
      </c>
      <c r="B41" s="29">
        <v>5.0999999999999996</v>
      </c>
      <c r="C41" s="28" t="s">
        <v>114</v>
      </c>
      <c r="D41" s="59"/>
      <c r="E41" s="12" t="s">
        <v>56</v>
      </c>
      <c r="F41" s="48">
        <v>0</v>
      </c>
      <c r="G41" s="48">
        <f t="shared" si="7"/>
        <v>0</v>
      </c>
      <c r="H41" s="48">
        <f t="shared" si="8"/>
        <v>0</v>
      </c>
      <c r="I41" s="48" t="str">
        <f t="shared" si="1"/>
        <v xml:space="preserve"> </v>
      </c>
      <c r="J41" s="48" t="str">
        <f t="shared" si="1"/>
        <v xml:space="preserve"> </v>
      </c>
      <c r="K41" s="48" t="str">
        <f t="shared" si="1"/>
        <v xml:space="preserve"> </v>
      </c>
      <c r="L41" s="41">
        <f t="shared" si="2"/>
        <v>0</v>
      </c>
      <c r="M41" s="1">
        <v>4</v>
      </c>
      <c r="N41" s="1">
        <v>2</v>
      </c>
      <c r="O41" s="1">
        <v>1</v>
      </c>
    </row>
    <row r="42" spans="1:17" ht="49.5" customHeight="1">
      <c r="A42" s="10" t="s">
        <v>112</v>
      </c>
      <c r="B42" s="29">
        <v>5.0999999999999996</v>
      </c>
      <c r="C42" s="20" t="s">
        <v>115</v>
      </c>
      <c r="D42" s="59"/>
      <c r="E42" s="12" t="s">
        <v>56</v>
      </c>
      <c r="F42" s="48">
        <v>0</v>
      </c>
      <c r="G42" s="48">
        <f t="shared" si="7"/>
        <v>0</v>
      </c>
      <c r="H42" s="48">
        <f t="shared" si="8"/>
        <v>0</v>
      </c>
      <c r="I42" s="48" t="str">
        <f t="shared" si="1"/>
        <v xml:space="preserve"> </v>
      </c>
      <c r="J42" s="48" t="str">
        <f t="shared" si="1"/>
        <v xml:space="preserve"> </v>
      </c>
      <c r="K42" s="48" t="str">
        <f t="shared" si="1"/>
        <v xml:space="preserve"> </v>
      </c>
      <c r="L42" s="41">
        <f t="shared" si="2"/>
        <v>0</v>
      </c>
      <c r="M42" s="1">
        <v>4</v>
      </c>
      <c r="N42" s="1">
        <v>2</v>
      </c>
      <c r="O42" s="1">
        <v>1</v>
      </c>
    </row>
    <row r="43" spans="1:17" ht="39" customHeight="1">
      <c r="A43" s="10" t="s">
        <v>112</v>
      </c>
      <c r="B43" s="29">
        <v>5.0999999999999996</v>
      </c>
      <c r="C43" s="19" t="s">
        <v>116</v>
      </c>
      <c r="D43" s="59"/>
      <c r="E43" s="12" t="s">
        <v>101</v>
      </c>
      <c r="F43" s="48">
        <f t="shared" ref="F43:F44" si="9">IF(D43="Yes",1,0)</f>
        <v>0</v>
      </c>
      <c r="G43" s="48">
        <v>0</v>
      </c>
      <c r="H43" s="48">
        <f t="shared" ref="H43:H44" si="10">IF(D43="No",1,0)</f>
        <v>0</v>
      </c>
      <c r="I43" s="48" t="str">
        <f t="shared" si="1"/>
        <v xml:space="preserve"> </v>
      </c>
      <c r="J43" s="48" t="str">
        <f t="shared" si="1"/>
        <v xml:space="preserve"> </v>
      </c>
      <c r="K43" s="48" t="str">
        <f t="shared" si="1"/>
        <v xml:space="preserve"> </v>
      </c>
      <c r="L43" s="41">
        <f t="shared" si="2"/>
        <v>0</v>
      </c>
      <c r="M43" s="1">
        <v>5</v>
      </c>
      <c r="N43" s="1">
        <v>3</v>
      </c>
      <c r="O43" s="1">
        <v>1</v>
      </c>
    </row>
    <row r="44" spans="1:17" ht="41.25" customHeight="1">
      <c r="A44" s="10" t="s">
        <v>112</v>
      </c>
      <c r="B44" s="29">
        <v>5.0999999999999996</v>
      </c>
      <c r="C44" s="19" t="s">
        <v>117</v>
      </c>
      <c r="D44" s="59"/>
      <c r="E44" s="12" t="s">
        <v>101</v>
      </c>
      <c r="F44" s="48">
        <f t="shared" si="9"/>
        <v>0</v>
      </c>
      <c r="G44" s="48">
        <v>0</v>
      </c>
      <c r="H44" s="48">
        <f t="shared" si="10"/>
        <v>0</v>
      </c>
      <c r="I44" s="48" t="str">
        <f t="shared" si="1"/>
        <v xml:space="preserve"> </v>
      </c>
      <c r="J44" s="48" t="str">
        <f t="shared" si="1"/>
        <v xml:space="preserve"> </v>
      </c>
      <c r="K44" s="48" t="str">
        <f t="shared" si="1"/>
        <v xml:space="preserve"> </v>
      </c>
      <c r="L44" s="41">
        <f t="shared" si="2"/>
        <v>0</v>
      </c>
      <c r="M44" s="1">
        <v>5</v>
      </c>
      <c r="N44" s="1">
        <v>3</v>
      </c>
      <c r="O44" s="1">
        <v>1</v>
      </c>
    </row>
    <row r="45" spans="1:17" ht="52.8" customHeight="1" thickBot="1">
      <c r="A45" s="10" t="s">
        <v>183</v>
      </c>
      <c r="B45" s="29">
        <v>6</v>
      </c>
      <c r="C45" s="19" t="s">
        <v>182</v>
      </c>
      <c r="D45" s="59"/>
      <c r="E45" s="12" t="s">
        <v>181</v>
      </c>
      <c r="F45" s="48">
        <f>IF(D45="No",1,0)</f>
        <v>0</v>
      </c>
      <c r="G45" s="48">
        <v>0</v>
      </c>
      <c r="H45" s="48">
        <f>IF(D45="Yes",1,IF(D45="Already registered on RBA platform",1,0))</f>
        <v>0</v>
      </c>
      <c r="I45" s="48" t="str">
        <f t="shared" ref="I45:K45" si="11">IF(F45=1,M45," ")</f>
        <v xml:space="preserve"> </v>
      </c>
      <c r="J45" s="48" t="str">
        <f t="shared" si="11"/>
        <v xml:space="preserve"> </v>
      </c>
      <c r="K45" s="48" t="str">
        <f t="shared" si="11"/>
        <v xml:space="preserve"> </v>
      </c>
      <c r="L45" s="41">
        <f t="shared" si="2"/>
        <v>0</v>
      </c>
      <c r="M45" s="54">
        <v>80</v>
      </c>
      <c r="N45" s="1">
        <v>2</v>
      </c>
      <c r="O45" s="1">
        <v>1</v>
      </c>
    </row>
    <row r="46" spans="1:17" ht="16.2" thickBot="1">
      <c r="C46" s="2" t="s">
        <v>118</v>
      </c>
      <c r="D46" s="61" t="str">
        <f>IF(H47&lt;41,"INCOMPLETE",IF(AND(H47=41),"Complete", "Error"))</f>
        <v>INCOMPLETE</v>
      </c>
      <c r="E46" s="24" t="s">
        <v>119</v>
      </c>
      <c r="F46" s="3">
        <f>SUM(F5:F45)</f>
        <v>0</v>
      </c>
      <c r="G46" s="4">
        <f>SUM(G5:G45)</f>
        <v>0</v>
      </c>
      <c r="H46" s="33">
        <f>SUM(H5:H45)</f>
        <v>0</v>
      </c>
      <c r="I46" s="27"/>
      <c r="K46" s="42" t="s">
        <v>120</v>
      </c>
      <c r="L46" s="47">
        <f>AVERAGE(L5:L45)</f>
        <v>0</v>
      </c>
      <c r="M46" s="49">
        <f>AVERAGE(M5:M45)</f>
        <v>12.048780487804878</v>
      </c>
      <c r="N46" s="49">
        <f>AVERAGE(N5:N45)</f>
        <v>2.4390243902439024</v>
      </c>
      <c r="O46" s="49">
        <f>AVERAGE(O5:O45)</f>
        <v>1</v>
      </c>
      <c r="Q46"/>
    </row>
    <row r="47" spans="1:17">
      <c r="C47" s="25"/>
      <c r="H47" s="35">
        <f>SUM(F46:H46)</f>
        <v>0</v>
      </c>
      <c r="K47" s="42"/>
      <c r="L47" s="45" t="str">
        <f>IF(L46&lt;=1,"Low",IF(L46&lt;=3,"Medium","High"))</f>
        <v>Low</v>
      </c>
      <c r="Q47"/>
    </row>
    <row r="48" spans="1:17">
      <c r="C48" s="5"/>
      <c r="D48" s="6"/>
      <c r="K48" s="42"/>
      <c r="N48" s="43"/>
    </row>
    <row r="49" spans="3:12" ht="16.2">
      <c r="C49" s="5"/>
      <c r="D49" s="34"/>
      <c r="E49"/>
      <c r="K49" s="46"/>
      <c r="L49" s="44"/>
    </row>
  </sheetData>
  <sheetProtection algorithmName="SHA-512" hashValue="mG0sbwiG5WzpzJIvVO6ctvxi1cY+FIOp4yU5LhFd1pavDWjfRpKmfkckMXES5n+KwfQMd9ZfRgvdW5IHwuKUig==" saltValue="XrUuDa2g9qA1uVsTfKTPuA==" spinCount="100000" sheet="1" objects="1" scenarios="1" selectLockedCells="1"/>
  <autoFilter ref="A4:P44" xr:uid="{FD2A4FC0-0E94-4542-8D32-F7331B06E98B}"/>
  <mergeCells count="4">
    <mergeCell ref="A1:D1"/>
    <mergeCell ref="F1:H1"/>
    <mergeCell ref="I1:L1"/>
    <mergeCell ref="M1:O1"/>
  </mergeCells>
  <conditionalFormatting sqref="D46">
    <cfRule type="containsText" dxfId="2" priority="1" operator="containsText" text="INCOMPLETE">
      <formula>NOT(ISERROR(SEARCH("INCOMPLETE",D46)))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1BCB673E-7094-4C54-BD93-04E0B4549E54}">
          <x14:formula1>
            <xm:f>'Do NOT Delete'!$E$6:$E$9</xm:f>
          </x14:formula1>
          <xm:sqref>D17</xm:sqref>
        </x14:dataValidation>
        <x14:dataValidation type="list" allowBlank="1" showInputMessage="1" showErrorMessage="1" xr:uid="{EC3F8C12-913A-4E98-AF43-AEC53CA37001}">
          <x14:formula1>
            <xm:f>'Do NOT Delete'!$E$2:$E$5</xm:f>
          </x14:formula1>
          <xm:sqref>D15</xm:sqref>
        </x14:dataValidation>
        <x14:dataValidation type="list" allowBlank="1" showInputMessage="1" showErrorMessage="1" xr:uid="{B8AC696C-D4D0-4FD6-8AAD-87CBF118B0E5}">
          <x14:formula1>
            <xm:f>'Do NOT Delete'!$B$48:$B$51</xm:f>
          </x14:formula1>
          <xm:sqref>D39</xm:sqref>
        </x14:dataValidation>
        <x14:dataValidation type="list" allowBlank="1" showInputMessage="1" showErrorMessage="1" xr:uid="{E5F14CAF-188F-4ADD-91A6-1D71E174E184}">
          <x14:formula1>
            <xm:f>'Do NOT Delete'!$B$44:$B$47</xm:f>
          </x14:formula1>
          <xm:sqref>D37</xm:sqref>
        </x14:dataValidation>
        <x14:dataValidation type="list" allowBlank="1" showInputMessage="1" showErrorMessage="1" xr:uid="{6427D893-F31E-4B03-A1A8-EF598F2BA15E}">
          <x14:formula1>
            <xm:f>'Do NOT Delete'!$B$40:$B$43</xm:f>
          </x14:formula1>
          <xm:sqref>D24</xm:sqref>
        </x14:dataValidation>
        <x14:dataValidation type="list" allowBlank="1" showInputMessage="1" showErrorMessage="1" xr:uid="{3808C83A-53CE-47B8-9967-A61F0E129B7E}">
          <x14:formula1>
            <xm:f>'Do NOT Delete'!$B$36:$B$39</xm:f>
          </x14:formula1>
          <xm:sqref>D20</xm:sqref>
        </x14:dataValidation>
        <x14:dataValidation type="list" allowBlank="1" showInputMessage="1" showErrorMessage="1" xr:uid="{374548CA-5E31-41BC-8DD4-7D7613D59621}">
          <x14:formula1>
            <xm:f>'Do NOT Delete'!$B$29:$B$31</xm:f>
          </x14:formula1>
          <xm:sqref>D14</xm:sqref>
        </x14:dataValidation>
        <x14:dataValidation type="list" allowBlank="1" showInputMessage="1" showErrorMessage="1" xr:uid="{A92BD8CE-543C-432A-928C-0DAD29CC9434}">
          <x14:formula1>
            <xm:f>'Do NOT Delete'!$B$25:$B$28</xm:f>
          </x14:formula1>
          <xm:sqref>D13</xm:sqref>
        </x14:dataValidation>
        <x14:dataValidation type="list" allowBlank="1" showInputMessage="1" showErrorMessage="1" xr:uid="{A53A78F2-3361-473F-8296-C49FE4FB4B89}">
          <x14:formula1>
            <xm:f>'Do NOT Delete'!$B$20:$B$24</xm:f>
          </x14:formula1>
          <xm:sqref>D11</xm:sqref>
        </x14:dataValidation>
        <x14:dataValidation type="list" allowBlank="1" showInputMessage="1" showErrorMessage="1" xr:uid="{EFE4E166-4101-41F5-80A1-1456BE47086C}">
          <x14:formula1>
            <xm:f>'Do NOT Delete'!$B$15:$B$19</xm:f>
          </x14:formula1>
          <xm:sqref>D10</xm:sqref>
        </x14:dataValidation>
        <x14:dataValidation type="list" allowBlank="1" showInputMessage="1" showErrorMessage="1" xr:uid="{57D31EBC-4203-4D28-A439-EA49439AC7AF}">
          <x14:formula1>
            <xm:f>'Do NOT Delete'!$B$11:$B$14</xm:f>
          </x14:formula1>
          <xm:sqref>D9</xm:sqref>
        </x14:dataValidation>
        <x14:dataValidation type="list" allowBlank="1" showInputMessage="1" showErrorMessage="1" xr:uid="{83223D82-10E0-474F-B278-7D85B299EC87}">
          <x14:formula1>
            <xm:f>'Do NOT Delete'!$B$5:$B$10</xm:f>
          </x14:formula1>
          <xm:sqref>D7</xm:sqref>
        </x14:dataValidation>
        <x14:dataValidation type="list" allowBlank="1" showInputMessage="1" showErrorMessage="1" xr:uid="{4EF2C530-6EDC-4905-90D8-79E62B1D6E12}">
          <x14:formula1>
            <xm:f>'Do NOT Delete'!$B$2:$B$4</xm:f>
          </x14:formula1>
          <xm:sqref>D5:D6 D8 D18:D19 D21:D23 D12 D38 D16 D40:D44 D36 D25:D26 D30:D34</xm:sqref>
        </x14:dataValidation>
        <x14:dataValidation type="list" allowBlank="1" showInputMessage="1" showErrorMessage="1" xr:uid="{7C8E413F-E107-4A88-901D-FF05B1FE03B5}">
          <x14:formula1>
            <xm:f>'Do NOT Delete'!$B$52:$B$55</xm:f>
          </x14:formula1>
          <xm:sqref>D35</xm:sqref>
        </x14:dataValidation>
        <x14:dataValidation type="list" allowBlank="1" showInputMessage="1" showErrorMessage="1" xr:uid="{040A5704-EF5C-4314-A48D-E7DCBABE05ED}">
          <x14:formula1>
            <xm:f>'Do NOT Delete'!$B$56:$B$59</xm:f>
          </x14:formula1>
          <xm:sqref>D45</xm:sqref>
        </x14:dataValidation>
        <x14:dataValidation type="list" allowBlank="1" showInputMessage="1" showErrorMessage="1" xr:uid="{6F31A779-77FF-4A6C-894A-640B117D140D}">
          <x14:formula1>
            <xm:f>'Do NOT Delete'!$B$60:$B$63</xm:f>
          </x14:formula1>
          <xm:sqref>D27:D29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A89E6-38AB-46D6-8B3E-59284117E58A}">
  <dimension ref="A1:Q49"/>
  <sheetViews>
    <sheetView workbookViewId="0">
      <pane xSplit="3" ySplit="4" topLeftCell="D5" activePane="bottomRight" state="frozen"/>
      <selection pane="topRight" activeCell="D1" sqref="D1"/>
      <selection pane="bottomLeft" activeCell="A3" sqref="A3"/>
      <selection pane="bottomRight" activeCell="D27" sqref="D27"/>
    </sheetView>
  </sheetViews>
  <sheetFormatPr defaultColWidth="8.88671875" defaultRowHeight="15.6" outlineLevelCol="1"/>
  <cols>
    <col min="1" max="1" width="13.6640625" style="14" customWidth="1"/>
    <col min="2" max="2" width="9.6640625" style="23" customWidth="1"/>
    <col min="3" max="3" width="90.6640625" style="9" bestFit="1" customWidth="1"/>
    <col min="4" max="4" width="19.88671875" style="23" customWidth="1"/>
    <col min="5" max="5" width="52.33203125" style="21" hidden="1" customWidth="1"/>
    <col min="6" max="8" width="9.33203125" style="21" hidden="1" customWidth="1"/>
    <col min="9" max="11" width="8.88671875" style="9" hidden="1" customWidth="1"/>
    <col min="12" max="12" width="8.88671875" style="42" hidden="1" customWidth="1"/>
    <col min="13" max="15" width="8.88671875" style="9" hidden="1" customWidth="1" outlineLevel="1"/>
    <col min="16" max="16" width="8.88671875" style="9" hidden="1" customWidth="1" collapsed="1"/>
    <col min="17" max="17" width="1.6640625" style="9" hidden="1" customWidth="1"/>
    <col min="18" max="18" width="0" style="9" hidden="1" customWidth="1"/>
    <col min="19" max="16384" width="8.88671875" style="9"/>
  </cols>
  <sheetData>
    <row r="1" spans="1:17" ht="30.6" customHeight="1" thickBot="1">
      <c r="A1" s="92" t="s">
        <v>5</v>
      </c>
      <c r="B1" s="92"/>
      <c r="C1" s="92"/>
      <c r="D1" s="92"/>
      <c r="E1" s="26" t="s">
        <v>6</v>
      </c>
      <c r="F1" s="83" t="s">
        <v>7</v>
      </c>
      <c r="G1" s="84"/>
      <c r="H1" s="85"/>
      <c r="I1" s="89" t="s">
        <v>8</v>
      </c>
      <c r="J1" s="90"/>
      <c r="K1" s="90"/>
      <c r="L1" s="91"/>
      <c r="M1" s="86" t="s">
        <v>9</v>
      </c>
      <c r="N1" s="87"/>
      <c r="O1" s="88"/>
    </row>
    <row r="2" spans="1:17" ht="30.6" customHeight="1">
      <c r="A2" s="63" t="s">
        <v>10</v>
      </c>
      <c r="B2" s="63"/>
      <c r="C2" s="63"/>
      <c r="D2" s="63"/>
      <c r="E2" s="26"/>
      <c r="F2" s="55"/>
      <c r="G2" s="55"/>
      <c r="H2" s="55"/>
      <c r="I2" s="56"/>
      <c r="J2" s="56"/>
      <c r="K2" s="56"/>
      <c r="L2" s="56"/>
      <c r="M2" s="57"/>
      <c r="N2" s="57"/>
      <c r="O2" s="57"/>
    </row>
    <row r="3" spans="1:17" ht="30.6" customHeight="1" thickBot="1">
      <c r="A3" s="63" t="s">
        <v>11</v>
      </c>
      <c r="B3" s="63"/>
      <c r="C3" s="63"/>
      <c r="D3" s="63"/>
      <c r="E3" s="26"/>
      <c r="F3" s="55"/>
      <c r="G3" s="55"/>
      <c r="H3" s="55"/>
      <c r="I3" s="56"/>
      <c r="J3" s="56"/>
      <c r="K3" s="56"/>
      <c r="L3" s="56"/>
      <c r="M3" s="57"/>
      <c r="N3" s="57"/>
      <c r="O3" s="57"/>
    </row>
    <row r="4" spans="1:17" ht="48.6" customHeight="1">
      <c r="A4" s="7" t="s">
        <v>12</v>
      </c>
      <c r="B4" s="7" t="s">
        <v>13</v>
      </c>
      <c r="C4" s="8" t="s">
        <v>14</v>
      </c>
      <c r="D4" s="58" t="s">
        <v>15</v>
      </c>
      <c r="E4" s="22" t="s">
        <v>16</v>
      </c>
      <c r="F4" s="37" t="s">
        <v>17</v>
      </c>
      <c r="G4" s="38" t="s">
        <v>18</v>
      </c>
      <c r="H4" s="39" t="s">
        <v>19</v>
      </c>
      <c r="I4" s="37" t="s">
        <v>17</v>
      </c>
      <c r="J4" s="38" t="s">
        <v>18</v>
      </c>
      <c r="K4" s="39" t="s">
        <v>19</v>
      </c>
      <c r="L4" s="40" t="s">
        <v>20</v>
      </c>
      <c r="M4" s="37" t="s">
        <v>17</v>
      </c>
      <c r="N4" s="38" t="s">
        <v>18</v>
      </c>
      <c r="O4" s="39" t="s">
        <v>19</v>
      </c>
    </row>
    <row r="5" spans="1:17" ht="56.4" customHeight="1">
      <c r="A5" s="10" t="s">
        <v>21</v>
      </c>
      <c r="B5" s="29" t="s">
        <v>22</v>
      </c>
      <c r="C5" s="16" t="s">
        <v>23</v>
      </c>
      <c r="D5" s="59"/>
      <c r="E5" s="12" t="s">
        <v>24</v>
      </c>
      <c r="F5" s="48">
        <f>IF(D5="No",1,0)</f>
        <v>0</v>
      </c>
      <c r="G5" s="48">
        <v>0</v>
      </c>
      <c r="H5" s="48">
        <f>IF(D5="Yes",1,0)</f>
        <v>0</v>
      </c>
      <c r="I5" s="48" t="str">
        <f>IF(F5=1,M5," ")</f>
        <v xml:space="preserve"> </v>
      </c>
      <c r="J5" s="48" t="str">
        <f t="shared" ref="J5:K20" si="0">IF(G5=1,N5," ")</f>
        <v xml:space="preserve"> </v>
      </c>
      <c r="K5" s="48" t="str">
        <f t="shared" si="0"/>
        <v xml:space="preserve"> </v>
      </c>
      <c r="L5" s="41">
        <f>SUM(I5:K5)</f>
        <v>0</v>
      </c>
      <c r="M5" s="54">
        <v>10</v>
      </c>
      <c r="N5" s="1">
        <v>3</v>
      </c>
      <c r="O5" s="1">
        <v>1</v>
      </c>
    </row>
    <row r="6" spans="1:17" ht="56.4" customHeight="1">
      <c r="A6" s="10" t="s">
        <v>21</v>
      </c>
      <c r="B6" s="29" t="s">
        <v>25</v>
      </c>
      <c r="C6" s="17" t="s">
        <v>26</v>
      </c>
      <c r="D6" s="59"/>
      <c r="E6" s="12" t="s">
        <v>27</v>
      </c>
      <c r="F6" s="48">
        <f>IF(D6="No",1,0)</f>
        <v>0</v>
      </c>
      <c r="G6" s="48">
        <v>0</v>
      </c>
      <c r="H6" s="48">
        <f>IF(D6="Yes",1,0)</f>
        <v>0</v>
      </c>
      <c r="I6" s="48" t="str">
        <f t="shared" ref="I6:K44" si="1">IF(F6=1,M6," ")</f>
        <v xml:space="preserve"> </v>
      </c>
      <c r="J6" s="48" t="str">
        <f t="shared" si="0"/>
        <v xml:space="preserve"> </v>
      </c>
      <c r="K6" s="48" t="str">
        <f t="shared" si="0"/>
        <v xml:space="preserve"> </v>
      </c>
      <c r="L6" s="41">
        <f t="shared" ref="L6:L45" si="2">SUM(I6:K6)</f>
        <v>0</v>
      </c>
      <c r="M6" s="1">
        <v>5</v>
      </c>
      <c r="N6" s="1">
        <v>3</v>
      </c>
      <c r="O6" s="1">
        <v>1</v>
      </c>
    </row>
    <row r="7" spans="1:17" ht="72" customHeight="1">
      <c r="A7" s="10" t="s">
        <v>21</v>
      </c>
      <c r="B7" s="29" t="s">
        <v>28</v>
      </c>
      <c r="C7" s="17" t="s">
        <v>29</v>
      </c>
      <c r="D7" s="59"/>
      <c r="E7" s="13" t="s">
        <v>30</v>
      </c>
      <c r="F7" s="48">
        <f>IF(D7="Under 15","STOP",IF(D7=15,1,0))</f>
        <v>0</v>
      </c>
      <c r="G7" s="48">
        <f>IF(D7=16,1,IF(D7=17,1,0))</f>
        <v>0</v>
      </c>
      <c r="H7" s="48">
        <f>IF(D7="18 or higher",1,0)</f>
        <v>0</v>
      </c>
      <c r="I7" s="48" t="str">
        <f>IF(F7=1,M7,IF(F7="STOP",M7," "))</f>
        <v xml:space="preserve"> </v>
      </c>
      <c r="J7" s="48" t="str">
        <f t="shared" si="0"/>
        <v xml:space="preserve"> </v>
      </c>
      <c r="K7" s="48" t="str">
        <f t="shared" si="0"/>
        <v xml:space="preserve"> </v>
      </c>
      <c r="L7" s="41">
        <f>SUM(I7:K7)</f>
        <v>0</v>
      </c>
      <c r="M7" s="54">
        <v>80</v>
      </c>
      <c r="N7" s="1">
        <v>3</v>
      </c>
      <c r="O7" s="1">
        <v>1</v>
      </c>
    </row>
    <row r="8" spans="1:17" ht="77.400000000000006" customHeight="1">
      <c r="A8" s="10" t="s">
        <v>21</v>
      </c>
      <c r="B8" s="29" t="s">
        <v>31</v>
      </c>
      <c r="C8" s="18" t="s">
        <v>32</v>
      </c>
      <c r="D8" s="59"/>
      <c r="E8" s="12" t="s">
        <v>33</v>
      </c>
      <c r="F8" s="48">
        <v>0</v>
      </c>
      <c r="G8" s="48">
        <f>IF(D8="Yes",1,0)</f>
        <v>0</v>
      </c>
      <c r="H8" s="48">
        <f>IF(D8="No",1,0)</f>
        <v>0</v>
      </c>
      <c r="I8" s="48" t="str">
        <f t="shared" si="1"/>
        <v xml:space="preserve"> </v>
      </c>
      <c r="J8" s="48" t="str">
        <f t="shared" si="0"/>
        <v xml:space="preserve"> </v>
      </c>
      <c r="K8" s="48" t="str">
        <f t="shared" si="0"/>
        <v xml:space="preserve"> </v>
      </c>
      <c r="L8" s="41">
        <f t="shared" si="2"/>
        <v>0</v>
      </c>
      <c r="M8" s="1">
        <v>5</v>
      </c>
      <c r="N8" s="1">
        <v>3</v>
      </c>
      <c r="O8" s="1">
        <v>1</v>
      </c>
    </row>
    <row r="9" spans="1:17" ht="73.2" customHeight="1">
      <c r="A9" s="10" t="s">
        <v>21</v>
      </c>
      <c r="B9" s="29" t="s">
        <v>34</v>
      </c>
      <c r="C9" s="18" t="s">
        <v>35</v>
      </c>
      <c r="D9" s="59"/>
      <c r="E9" s="13" t="s">
        <v>36</v>
      </c>
      <c r="F9" s="48">
        <f>IF(D9="The facility holds some or all",1,IF(D9="Recruiter / Labor Agent or other holds some or all",1,0))</f>
        <v>0</v>
      </c>
      <c r="G9" s="48">
        <v>0</v>
      </c>
      <c r="H9" s="48">
        <f>IF(D9="All workers hold their own",1,0)</f>
        <v>0</v>
      </c>
      <c r="I9" s="48" t="str">
        <f t="shared" si="1"/>
        <v xml:space="preserve"> </v>
      </c>
      <c r="J9" s="48" t="str">
        <f t="shared" si="0"/>
        <v xml:space="preserve"> </v>
      </c>
      <c r="K9" s="48" t="str">
        <f t="shared" si="0"/>
        <v xml:space="preserve"> </v>
      </c>
      <c r="L9" s="41">
        <f t="shared" si="2"/>
        <v>0</v>
      </c>
      <c r="M9" s="54">
        <v>40</v>
      </c>
      <c r="N9" s="1">
        <v>3</v>
      </c>
      <c r="O9" s="1">
        <v>1</v>
      </c>
    </row>
    <row r="10" spans="1:17" ht="71.400000000000006" customHeight="1">
      <c r="A10" s="10" t="s">
        <v>21</v>
      </c>
      <c r="B10" s="29" t="s">
        <v>37</v>
      </c>
      <c r="C10" s="18" t="s">
        <v>38</v>
      </c>
      <c r="D10" s="59"/>
      <c r="E10" s="13" t="s">
        <v>39</v>
      </c>
      <c r="F10" s="48">
        <f>IF(D10="Worker",1,IF(D10="Worker pays and facility reimburses",1,IF(D10="Shared between worker and facility",1,0)))</f>
        <v>0</v>
      </c>
      <c r="G10" s="48">
        <v>0</v>
      </c>
      <c r="H10" s="48">
        <f>IF(D10="Your facility",1,0)</f>
        <v>0</v>
      </c>
      <c r="I10" s="48" t="str">
        <f t="shared" si="1"/>
        <v xml:space="preserve"> </v>
      </c>
      <c r="J10" s="48" t="str">
        <f t="shared" si="0"/>
        <v xml:space="preserve"> </v>
      </c>
      <c r="K10" s="48" t="str">
        <f t="shared" si="0"/>
        <v xml:space="preserve"> </v>
      </c>
      <c r="L10" s="41">
        <f t="shared" si="2"/>
        <v>0</v>
      </c>
      <c r="M10" s="54">
        <v>80</v>
      </c>
      <c r="N10" s="1">
        <v>3</v>
      </c>
      <c r="O10" s="1">
        <v>1</v>
      </c>
    </row>
    <row r="11" spans="1:17" ht="48.6" customHeight="1">
      <c r="A11" s="10" t="s">
        <v>21</v>
      </c>
      <c r="B11" s="29" t="s">
        <v>40</v>
      </c>
      <c r="C11" s="17" t="s">
        <v>41</v>
      </c>
      <c r="D11" s="59"/>
      <c r="E11" s="13" t="s">
        <v>42</v>
      </c>
      <c r="F11" s="48">
        <f>IF(D11="8 or more",1,0)</f>
        <v>0</v>
      </c>
      <c r="G11" s="48">
        <f>IF(D11=6,1,IF(D11=7,1,0))</f>
        <v>0</v>
      </c>
      <c r="H11" s="48">
        <f>IF(D11=5,1,0)</f>
        <v>0</v>
      </c>
      <c r="I11" s="48" t="str">
        <f t="shared" si="1"/>
        <v xml:space="preserve"> </v>
      </c>
      <c r="J11" s="48" t="str">
        <f t="shared" si="0"/>
        <v xml:space="preserve"> </v>
      </c>
      <c r="K11" s="48" t="str">
        <f t="shared" si="0"/>
        <v xml:space="preserve"> </v>
      </c>
      <c r="L11" s="41">
        <f t="shared" si="2"/>
        <v>0</v>
      </c>
      <c r="M11" s="1">
        <v>5</v>
      </c>
      <c r="N11" s="1">
        <v>3</v>
      </c>
      <c r="O11" s="1">
        <v>1</v>
      </c>
    </row>
    <row r="12" spans="1:17" ht="48.6" customHeight="1">
      <c r="A12" s="10" t="s">
        <v>21</v>
      </c>
      <c r="B12" s="29" t="s">
        <v>43</v>
      </c>
      <c r="C12" s="17" t="s">
        <v>44</v>
      </c>
      <c r="D12" s="59"/>
      <c r="E12" s="12" t="s">
        <v>33</v>
      </c>
      <c r="F12" s="48">
        <v>0</v>
      </c>
      <c r="G12" s="48">
        <f>IF(D12="Yes",1,0)</f>
        <v>0</v>
      </c>
      <c r="H12" s="48">
        <f>IF(D12="No",1,0)</f>
        <v>0</v>
      </c>
      <c r="I12" s="48" t="str">
        <f t="shared" si="1"/>
        <v xml:space="preserve"> </v>
      </c>
      <c r="J12" s="48" t="str">
        <f t="shared" si="0"/>
        <v xml:space="preserve"> </v>
      </c>
      <c r="K12" s="48" t="str">
        <f t="shared" si="0"/>
        <v xml:space="preserve"> </v>
      </c>
      <c r="L12" s="41">
        <f t="shared" si="2"/>
        <v>0</v>
      </c>
      <c r="M12" s="1">
        <v>4</v>
      </c>
      <c r="N12" s="1">
        <v>2</v>
      </c>
      <c r="O12" s="1">
        <v>1</v>
      </c>
    </row>
    <row r="13" spans="1:17" ht="48.6" customHeight="1">
      <c r="A13" s="10" t="s">
        <v>21</v>
      </c>
      <c r="B13" s="29" t="s">
        <v>45</v>
      </c>
      <c r="C13" s="17" t="s">
        <v>46</v>
      </c>
      <c r="D13" s="59"/>
      <c r="E13" s="13" t="s">
        <v>47</v>
      </c>
      <c r="F13" s="48">
        <f>IF(D13="Overtime is regularly expected",1,0)</f>
        <v>0</v>
      </c>
      <c r="G13" s="48">
        <f>IF(D13="Some overtime is required",1,0)</f>
        <v>0</v>
      </c>
      <c r="H13" s="48">
        <f>IF(D13="Overtime is always voluntary",1,0)</f>
        <v>0</v>
      </c>
      <c r="I13" s="48" t="str">
        <f t="shared" si="1"/>
        <v xml:space="preserve"> </v>
      </c>
      <c r="J13" s="48" t="str">
        <f t="shared" si="0"/>
        <v xml:space="preserve"> </v>
      </c>
      <c r="K13" s="48" t="str">
        <f t="shared" si="0"/>
        <v xml:space="preserve"> </v>
      </c>
      <c r="L13" s="41">
        <f t="shared" si="2"/>
        <v>0</v>
      </c>
      <c r="M13" s="1">
        <v>4</v>
      </c>
      <c r="N13" s="1">
        <v>2</v>
      </c>
      <c r="O13" s="1">
        <v>1</v>
      </c>
    </row>
    <row r="14" spans="1:17" ht="79.2" customHeight="1">
      <c r="A14" s="10" t="s">
        <v>21</v>
      </c>
      <c r="B14" s="29" t="s">
        <v>48</v>
      </c>
      <c r="C14" s="18" t="s">
        <v>49</v>
      </c>
      <c r="D14" s="59"/>
      <c r="E14" s="12" t="s">
        <v>50</v>
      </c>
      <c r="F14" s="48">
        <v>0</v>
      </c>
      <c r="G14" s="48">
        <f>IF(D14="No, not all workers are paid at least minimum wage and legal overtime &gt;=125% of standard rate",1,0)</f>
        <v>0</v>
      </c>
      <c r="H14" s="48">
        <f>IF(D14="Yes, all workers are paid at least minimum wage and legal overtime &gt;=125% of standard rate",1,0)</f>
        <v>0</v>
      </c>
      <c r="I14" s="48" t="str">
        <f t="shared" si="1"/>
        <v xml:space="preserve"> </v>
      </c>
      <c r="J14" s="48" t="str">
        <f t="shared" si="0"/>
        <v xml:space="preserve"> </v>
      </c>
      <c r="K14" s="48" t="str">
        <f t="shared" si="0"/>
        <v xml:space="preserve"> </v>
      </c>
      <c r="L14" s="41">
        <f t="shared" si="2"/>
        <v>0</v>
      </c>
      <c r="M14" s="1">
        <v>4</v>
      </c>
      <c r="N14" s="1">
        <v>2</v>
      </c>
      <c r="O14" s="1">
        <v>1</v>
      </c>
    </row>
    <row r="15" spans="1:17" ht="48.6" customHeight="1">
      <c r="A15" s="10" t="s">
        <v>21</v>
      </c>
      <c r="B15" s="29" t="s">
        <v>51</v>
      </c>
      <c r="C15" s="18" t="s">
        <v>52</v>
      </c>
      <c r="D15" s="59"/>
      <c r="E15" s="12" t="s">
        <v>53</v>
      </c>
      <c r="F15" s="48">
        <f>IF(D15="No",1,0)</f>
        <v>0</v>
      </c>
      <c r="G15" s="48">
        <v>0</v>
      </c>
      <c r="H15" s="48">
        <f>IF(D15="Not applicable",1,IF(D15="Yes",1,0))</f>
        <v>0</v>
      </c>
      <c r="I15" s="48" t="str">
        <f t="shared" si="1"/>
        <v xml:space="preserve"> </v>
      </c>
      <c r="J15" s="48" t="str">
        <f t="shared" si="0"/>
        <v xml:space="preserve"> </v>
      </c>
      <c r="K15" s="48" t="str">
        <f t="shared" si="0"/>
        <v xml:space="preserve"> </v>
      </c>
      <c r="L15" s="41">
        <f t="shared" si="2"/>
        <v>0</v>
      </c>
      <c r="M15" s="1">
        <v>4</v>
      </c>
      <c r="N15" s="1">
        <v>2</v>
      </c>
      <c r="O15" s="1">
        <v>1</v>
      </c>
    </row>
    <row r="16" spans="1:17" ht="48.6" customHeight="1">
      <c r="A16" s="10" t="s">
        <v>21</v>
      </c>
      <c r="B16" s="29" t="s">
        <v>54</v>
      </c>
      <c r="C16" s="32" t="s">
        <v>55</v>
      </c>
      <c r="D16" s="59"/>
      <c r="E16" s="12" t="s">
        <v>56</v>
      </c>
      <c r="F16" s="48">
        <v>0</v>
      </c>
      <c r="G16" s="48">
        <f>IF(D16="No",1,0)</f>
        <v>0</v>
      </c>
      <c r="H16" s="48">
        <f>IF(D16="Yes",1,0)</f>
        <v>0</v>
      </c>
      <c r="I16" s="48" t="str">
        <f t="shared" si="1"/>
        <v xml:space="preserve"> </v>
      </c>
      <c r="J16" s="48" t="str">
        <f t="shared" si="0"/>
        <v xml:space="preserve"> </v>
      </c>
      <c r="K16" s="48" t="str">
        <f t="shared" si="0"/>
        <v xml:space="preserve"> </v>
      </c>
      <c r="L16" s="41">
        <f t="shared" si="2"/>
        <v>0</v>
      </c>
      <c r="M16" s="1">
        <v>4</v>
      </c>
      <c r="N16" s="1">
        <v>2</v>
      </c>
      <c r="O16" s="1">
        <v>1</v>
      </c>
      <c r="Q16" s="23"/>
    </row>
    <row r="17" spans="1:15" ht="48.6" customHeight="1">
      <c r="A17" s="10" t="s">
        <v>57</v>
      </c>
      <c r="B17" s="29" t="s">
        <v>58</v>
      </c>
      <c r="C17" s="15" t="s">
        <v>59</v>
      </c>
      <c r="D17" s="59"/>
      <c r="E17" s="12" t="s">
        <v>60</v>
      </c>
      <c r="F17" s="48">
        <f>IF(D17="No management system",1,0)</f>
        <v>0</v>
      </c>
      <c r="G17" s="48">
        <f>IF(D17="Yes management system but not ISO certified",1,0)</f>
        <v>0</v>
      </c>
      <c r="H17" s="48">
        <f>IF(D17="Yes, ISO certified ",1,0)</f>
        <v>0</v>
      </c>
      <c r="I17" s="48" t="str">
        <f t="shared" si="1"/>
        <v xml:space="preserve"> </v>
      </c>
      <c r="J17" s="48" t="str">
        <f t="shared" si="0"/>
        <v xml:space="preserve"> </v>
      </c>
      <c r="K17" s="48" t="str">
        <f t="shared" si="0"/>
        <v xml:space="preserve"> </v>
      </c>
      <c r="L17" s="41">
        <f t="shared" si="2"/>
        <v>0</v>
      </c>
      <c r="M17" s="1">
        <v>4</v>
      </c>
      <c r="N17" s="1">
        <v>2</v>
      </c>
      <c r="O17" s="1">
        <v>1</v>
      </c>
    </row>
    <row r="18" spans="1:15" ht="48.6" customHeight="1">
      <c r="A18" s="11" t="s">
        <v>57</v>
      </c>
      <c r="B18" s="29" t="s">
        <v>61</v>
      </c>
      <c r="C18" s="15" t="s">
        <v>62</v>
      </c>
      <c r="D18" s="59"/>
      <c r="E18" s="52" t="s">
        <v>27</v>
      </c>
      <c r="F18" s="48">
        <f>IF(D18="No",1,0)</f>
        <v>0</v>
      </c>
      <c r="G18" s="48">
        <v>0</v>
      </c>
      <c r="H18" s="48">
        <f>IF(D18="Yes",1,0)</f>
        <v>0</v>
      </c>
      <c r="I18" s="48" t="str">
        <f t="shared" si="1"/>
        <v xml:space="preserve"> </v>
      </c>
      <c r="J18" s="48" t="str">
        <f t="shared" si="0"/>
        <v xml:space="preserve"> </v>
      </c>
      <c r="K18" s="48" t="str">
        <f t="shared" si="0"/>
        <v xml:space="preserve"> </v>
      </c>
      <c r="L18" s="41">
        <f t="shared" si="2"/>
        <v>0</v>
      </c>
      <c r="M18" s="1">
        <v>5</v>
      </c>
      <c r="N18" s="1">
        <v>3</v>
      </c>
      <c r="O18" s="1">
        <v>1</v>
      </c>
    </row>
    <row r="19" spans="1:15" ht="48.6" customHeight="1">
      <c r="A19" s="11" t="s">
        <v>57</v>
      </c>
      <c r="B19" s="29" t="s">
        <v>63</v>
      </c>
      <c r="C19" s="32" t="s">
        <v>64</v>
      </c>
      <c r="D19" s="59"/>
      <c r="E19" s="12" t="s">
        <v>65</v>
      </c>
      <c r="F19" s="48">
        <f>IF(D19="No",1,0)</f>
        <v>0</v>
      </c>
      <c r="G19" s="48">
        <v>0</v>
      </c>
      <c r="H19" s="48">
        <f>IF(D19="Yes",1,0)</f>
        <v>0</v>
      </c>
      <c r="I19" s="48" t="str">
        <f t="shared" si="1"/>
        <v xml:space="preserve"> </v>
      </c>
      <c r="J19" s="48" t="str">
        <f t="shared" si="0"/>
        <v xml:space="preserve"> </v>
      </c>
      <c r="K19" s="48" t="str">
        <f t="shared" si="0"/>
        <v xml:space="preserve"> </v>
      </c>
      <c r="L19" s="41">
        <f t="shared" si="2"/>
        <v>0</v>
      </c>
      <c r="M19" s="54">
        <v>20</v>
      </c>
      <c r="N19" s="1">
        <v>2</v>
      </c>
      <c r="O19" s="1">
        <v>1</v>
      </c>
    </row>
    <row r="20" spans="1:15" ht="48.6" customHeight="1">
      <c r="A20" s="11" t="s">
        <v>57</v>
      </c>
      <c r="B20" s="29" t="s">
        <v>66</v>
      </c>
      <c r="C20" s="18" t="s">
        <v>67</v>
      </c>
      <c r="D20" s="59"/>
      <c r="E20" s="53" t="s">
        <v>68</v>
      </c>
      <c r="F20" s="48">
        <f>IF(D20="Yes - Fatality",1,IF(D20="Yes - Serious Injury (no fatalities)",1,0))</f>
        <v>0</v>
      </c>
      <c r="G20" s="48">
        <v>0</v>
      </c>
      <c r="H20" s="48">
        <f>IF(D20="No fatalities or serious injuries",1,0)</f>
        <v>0</v>
      </c>
      <c r="I20" s="48" t="str">
        <f t="shared" si="1"/>
        <v xml:space="preserve"> </v>
      </c>
      <c r="J20" s="48" t="str">
        <f t="shared" si="0"/>
        <v xml:space="preserve"> </v>
      </c>
      <c r="K20" s="48" t="str">
        <f t="shared" si="0"/>
        <v xml:space="preserve"> </v>
      </c>
      <c r="L20" s="41">
        <f t="shared" si="2"/>
        <v>0</v>
      </c>
      <c r="M20" s="54">
        <v>20</v>
      </c>
      <c r="N20" s="1">
        <v>3</v>
      </c>
      <c r="O20" s="1">
        <v>1</v>
      </c>
    </row>
    <row r="21" spans="1:15" ht="48.6" customHeight="1">
      <c r="A21" s="11" t="s">
        <v>57</v>
      </c>
      <c r="B21" s="29" t="s">
        <v>69</v>
      </c>
      <c r="C21" s="18" t="s">
        <v>70</v>
      </c>
      <c r="D21" s="59"/>
      <c r="E21" s="12" t="s">
        <v>33</v>
      </c>
      <c r="F21" s="48">
        <v>0</v>
      </c>
      <c r="G21" s="48">
        <f>IF(D21="Yes",1,0)</f>
        <v>0</v>
      </c>
      <c r="H21" s="48">
        <f>IF(D21="No",1,0)</f>
        <v>0</v>
      </c>
      <c r="I21" s="48" t="str">
        <f t="shared" si="1"/>
        <v xml:space="preserve"> </v>
      </c>
      <c r="J21" s="48" t="str">
        <f t="shared" si="1"/>
        <v xml:space="preserve"> </v>
      </c>
      <c r="K21" s="48" t="str">
        <f t="shared" si="1"/>
        <v xml:space="preserve"> </v>
      </c>
      <c r="L21" s="41">
        <f t="shared" si="2"/>
        <v>0</v>
      </c>
      <c r="M21" s="1">
        <v>4</v>
      </c>
      <c r="N21" s="1">
        <v>2</v>
      </c>
      <c r="O21" s="1">
        <v>1</v>
      </c>
    </row>
    <row r="22" spans="1:15" ht="48.6" customHeight="1">
      <c r="A22" s="11" t="s">
        <v>57</v>
      </c>
      <c r="B22" s="29" t="s">
        <v>71</v>
      </c>
      <c r="C22" s="36" t="s">
        <v>72</v>
      </c>
      <c r="D22" s="59"/>
      <c r="E22" s="12" t="s">
        <v>73</v>
      </c>
      <c r="F22" s="48">
        <f>IF(D22="No",1,0)</f>
        <v>0</v>
      </c>
      <c r="G22" s="48">
        <v>0</v>
      </c>
      <c r="H22" s="48">
        <f>IF(D22="Yes",1,0)</f>
        <v>0</v>
      </c>
      <c r="I22" s="48" t="str">
        <f t="shared" si="1"/>
        <v xml:space="preserve"> </v>
      </c>
      <c r="J22" s="48" t="str">
        <f t="shared" si="1"/>
        <v xml:space="preserve"> </v>
      </c>
      <c r="K22" s="48" t="str">
        <f t="shared" si="1"/>
        <v xml:space="preserve"> </v>
      </c>
      <c r="L22" s="41">
        <f t="shared" si="2"/>
        <v>0</v>
      </c>
      <c r="M22" s="1">
        <v>5</v>
      </c>
      <c r="N22" s="1">
        <v>3</v>
      </c>
      <c r="O22" s="1">
        <v>1</v>
      </c>
    </row>
    <row r="23" spans="1:15" ht="42" customHeight="1">
      <c r="A23" s="11" t="s">
        <v>57</v>
      </c>
      <c r="B23" s="29" t="s">
        <v>74</v>
      </c>
      <c r="C23" s="18" t="s">
        <v>75</v>
      </c>
      <c r="D23" s="59"/>
      <c r="E23" s="12" t="s">
        <v>73</v>
      </c>
      <c r="F23" s="48">
        <f>IF(D23="No",1,0)</f>
        <v>0</v>
      </c>
      <c r="G23" s="48">
        <v>0</v>
      </c>
      <c r="H23" s="48">
        <f>IF(D23="Yes",1,0)</f>
        <v>0</v>
      </c>
      <c r="I23" s="48" t="str">
        <f t="shared" si="1"/>
        <v xml:space="preserve"> </v>
      </c>
      <c r="J23" s="48" t="str">
        <f t="shared" si="1"/>
        <v xml:space="preserve"> </v>
      </c>
      <c r="K23" s="48" t="str">
        <f t="shared" si="1"/>
        <v xml:space="preserve"> </v>
      </c>
      <c r="L23" s="41">
        <f t="shared" si="2"/>
        <v>0</v>
      </c>
      <c r="M23" s="54">
        <v>20</v>
      </c>
      <c r="N23" s="1">
        <v>3</v>
      </c>
      <c r="O23" s="1">
        <v>1</v>
      </c>
    </row>
    <row r="24" spans="1:15" ht="46.8">
      <c r="A24" s="11" t="s">
        <v>57</v>
      </c>
      <c r="B24" s="29" t="s">
        <v>76</v>
      </c>
      <c r="C24" s="18" t="s">
        <v>77</v>
      </c>
      <c r="D24" s="59"/>
      <c r="E24" s="13" t="s">
        <v>78</v>
      </c>
      <c r="F24" s="48">
        <f>IF(D24="No",1,0)</f>
        <v>0</v>
      </c>
      <c r="G24" s="48">
        <f>IF(D24="Yes but not during night time",1,0)</f>
        <v>0</v>
      </c>
      <c r="H24" s="48">
        <f>IF(D24="Yes",1,0)</f>
        <v>0</v>
      </c>
      <c r="I24" s="48" t="str">
        <f t="shared" si="1"/>
        <v xml:space="preserve"> </v>
      </c>
      <c r="J24" s="48" t="str">
        <f t="shared" si="1"/>
        <v xml:space="preserve"> </v>
      </c>
      <c r="K24" s="48" t="str">
        <f t="shared" si="1"/>
        <v xml:space="preserve"> </v>
      </c>
      <c r="L24" s="41">
        <f t="shared" si="2"/>
        <v>0</v>
      </c>
      <c r="M24" s="1">
        <v>5</v>
      </c>
      <c r="N24" s="1">
        <v>3</v>
      </c>
      <c r="O24" s="1">
        <v>1</v>
      </c>
    </row>
    <row r="25" spans="1:15" ht="42" customHeight="1">
      <c r="A25" s="11" t="s">
        <v>57</v>
      </c>
      <c r="B25" s="29" t="s">
        <v>79</v>
      </c>
      <c r="C25" s="18" t="s">
        <v>80</v>
      </c>
      <c r="D25" s="59"/>
      <c r="E25" s="12" t="s">
        <v>33</v>
      </c>
      <c r="F25" s="48">
        <v>0</v>
      </c>
      <c r="G25" s="48">
        <f>IF(D25="Yes",1,0)</f>
        <v>0</v>
      </c>
      <c r="H25" s="48">
        <f>IF(D25="No",1,0)</f>
        <v>0</v>
      </c>
      <c r="I25" s="48" t="str">
        <f t="shared" si="1"/>
        <v xml:space="preserve"> </v>
      </c>
      <c r="J25" s="48" t="str">
        <f t="shared" si="1"/>
        <v xml:space="preserve"> </v>
      </c>
      <c r="K25" s="48" t="str">
        <f t="shared" si="1"/>
        <v xml:space="preserve"> </v>
      </c>
      <c r="L25" s="41">
        <f t="shared" si="2"/>
        <v>0</v>
      </c>
      <c r="M25" s="1">
        <v>4</v>
      </c>
      <c r="N25" s="1">
        <v>2</v>
      </c>
      <c r="O25" s="1">
        <v>1</v>
      </c>
    </row>
    <row r="26" spans="1:15" ht="31.2">
      <c r="A26" s="11" t="s">
        <v>57</v>
      </c>
      <c r="B26" s="50" t="s">
        <v>81</v>
      </c>
      <c r="C26" s="51" t="s">
        <v>82</v>
      </c>
      <c r="D26" s="60"/>
      <c r="E26" s="12" t="s">
        <v>56</v>
      </c>
      <c r="F26" s="48">
        <v>0</v>
      </c>
      <c r="G26" s="48">
        <f>IF(D26="No",1,0)</f>
        <v>0</v>
      </c>
      <c r="H26" s="48">
        <f>IF(D26="Yes",1,0)</f>
        <v>0</v>
      </c>
      <c r="I26" s="48" t="str">
        <f t="shared" si="1"/>
        <v xml:space="preserve"> </v>
      </c>
      <c r="J26" s="48" t="str">
        <f t="shared" si="1"/>
        <v xml:space="preserve"> </v>
      </c>
      <c r="K26" s="48" t="str">
        <f t="shared" si="1"/>
        <v xml:space="preserve"> </v>
      </c>
      <c r="L26" s="41">
        <f t="shared" si="2"/>
        <v>0</v>
      </c>
      <c r="M26" s="1">
        <v>4</v>
      </c>
      <c r="N26" s="1">
        <v>2</v>
      </c>
      <c r="O26" s="1">
        <v>1</v>
      </c>
    </row>
    <row r="27" spans="1:15" ht="38.4" customHeight="1">
      <c r="A27" s="11" t="s">
        <v>57</v>
      </c>
      <c r="B27" s="29" t="s">
        <v>83</v>
      </c>
      <c r="C27" s="51" t="s">
        <v>84</v>
      </c>
      <c r="D27" s="59"/>
      <c r="E27" s="12" t="s">
        <v>73</v>
      </c>
      <c r="F27" s="48">
        <f t="shared" ref="F27:F29" si="3">IF(D27="No",1,0)</f>
        <v>0</v>
      </c>
      <c r="G27" s="48">
        <v>0</v>
      </c>
      <c r="H27" s="48">
        <f t="shared" ref="H27:H29" si="4">IF(D27="Yes",1,0)</f>
        <v>0</v>
      </c>
      <c r="I27" s="48" t="str">
        <f t="shared" si="1"/>
        <v xml:space="preserve"> </v>
      </c>
      <c r="J27" s="48" t="str">
        <f t="shared" si="1"/>
        <v xml:space="preserve"> </v>
      </c>
      <c r="K27" s="48" t="str">
        <f t="shared" si="1"/>
        <v xml:space="preserve"> </v>
      </c>
      <c r="L27" s="41">
        <f t="shared" si="2"/>
        <v>0</v>
      </c>
      <c r="M27" s="1">
        <v>5</v>
      </c>
      <c r="N27" s="1">
        <v>3</v>
      </c>
      <c r="O27" s="1">
        <v>1</v>
      </c>
    </row>
    <row r="28" spans="1:15" ht="31.2">
      <c r="A28" s="11" t="s">
        <v>57</v>
      </c>
      <c r="B28" s="29" t="s">
        <v>85</v>
      </c>
      <c r="C28" s="28" t="s">
        <v>86</v>
      </c>
      <c r="D28" s="59"/>
      <c r="E28" s="12" t="s">
        <v>73</v>
      </c>
      <c r="F28" s="48">
        <f t="shared" si="3"/>
        <v>0</v>
      </c>
      <c r="G28" s="48">
        <v>0</v>
      </c>
      <c r="H28" s="48">
        <f t="shared" si="4"/>
        <v>0</v>
      </c>
      <c r="I28" s="48" t="str">
        <f t="shared" si="1"/>
        <v xml:space="preserve"> </v>
      </c>
      <c r="J28" s="48" t="str">
        <f t="shared" si="1"/>
        <v xml:space="preserve"> </v>
      </c>
      <c r="K28" s="48" t="str">
        <f t="shared" si="1"/>
        <v xml:space="preserve"> </v>
      </c>
      <c r="L28" s="41">
        <f t="shared" si="2"/>
        <v>0</v>
      </c>
      <c r="M28" s="1">
        <v>5</v>
      </c>
      <c r="N28" s="1">
        <v>3</v>
      </c>
      <c r="O28" s="1">
        <v>1</v>
      </c>
    </row>
    <row r="29" spans="1:15" ht="31.2">
      <c r="A29" s="11" t="s">
        <v>57</v>
      </c>
      <c r="B29" s="29" t="s">
        <v>87</v>
      </c>
      <c r="C29" s="28" t="s">
        <v>88</v>
      </c>
      <c r="D29" s="59"/>
      <c r="E29" s="12" t="s">
        <v>73</v>
      </c>
      <c r="F29" s="48">
        <f t="shared" si="3"/>
        <v>0</v>
      </c>
      <c r="G29" s="48">
        <v>0</v>
      </c>
      <c r="H29" s="48">
        <f t="shared" si="4"/>
        <v>0</v>
      </c>
      <c r="I29" s="48" t="str">
        <f t="shared" si="1"/>
        <v xml:space="preserve"> </v>
      </c>
      <c r="J29" s="48" t="str">
        <f t="shared" si="1"/>
        <v xml:space="preserve"> </v>
      </c>
      <c r="K29" s="48" t="str">
        <f t="shared" si="1"/>
        <v xml:space="preserve"> </v>
      </c>
      <c r="L29" s="41">
        <f t="shared" si="2"/>
        <v>0</v>
      </c>
      <c r="M29" s="1">
        <v>5</v>
      </c>
      <c r="N29" s="1">
        <v>3</v>
      </c>
      <c r="O29" s="1">
        <v>1</v>
      </c>
    </row>
    <row r="30" spans="1:15" ht="31.2">
      <c r="A30" s="10" t="s">
        <v>89</v>
      </c>
      <c r="B30" s="29" t="s">
        <v>90</v>
      </c>
      <c r="C30" s="18" t="s">
        <v>91</v>
      </c>
      <c r="D30" s="59"/>
      <c r="E30" s="12" t="s">
        <v>56</v>
      </c>
      <c r="F30" s="48">
        <v>0</v>
      </c>
      <c r="G30" s="48">
        <f>IF(D30="No",1,0)</f>
        <v>0</v>
      </c>
      <c r="H30" s="48">
        <f>IF(D30="Yes",1,0)</f>
        <v>0</v>
      </c>
      <c r="I30" s="48" t="str">
        <f t="shared" si="1"/>
        <v xml:space="preserve"> </v>
      </c>
      <c r="J30" s="48" t="str">
        <f t="shared" si="1"/>
        <v xml:space="preserve"> </v>
      </c>
      <c r="K30" s="48" t="str">
        <f t="shared" si="1"/>
        <v xml:space="preserve"> </v>
      </c>
      <c r="L30" s="41">
        <f t="shared" si="2"/>
        <v>0</v>
      </c>
      <c r="M30" s="1">
        <v>4</v>
      </c>
      <c r="N30" s="1">
        <v>2</v>
      </c>
      <c r="O30" s="1">
        <v>1</v>
      </c>
    </row>
    <row r="31" spans="1:15" ht="39" customHeight="1">
      <c r="A31" s="10" t="s">
        <v>89</v>
      </c>
      <c r="B31" s="29" t="s">
        <v>92</v>
      </c>
      <c r="C31" s="18" t="s">
        <v>93</v>
      </c>
      <c r="D31" s="59"/>
      <c r="E31" s="12" t="s">
        <v>56</v>
      </c>
      <c r="F31" s="48">
        <v>0</v>
      </c>
      <c r="G31" s="48">
        <f>IF(D31="No",1,0)</f>
        <v>0</v>
      </c>
      <c r="H31" s="48">
        <f>IF(D31="Yes",1,0)</f>
        <v>0</v>
      </c>
      <c r="I31" s="48" t="str">
        <f t="shared" si="1"/>
        <v xml:space="preserve"> </v>
      </c>
      <c r="J31" s="48" t="str">
        <f t="shared" si="1"/>
        <v xml:space="preserve"> </v>
      </c>
      <c r="K31" s="48" t="str">
        <f t="shared" si="1"/>
        <v xml:space="preserve"> </v>
      </c>
      <c r="L31" s="41">
        <f t="shared" si="2"/>
        <v>0</v>
      </c>
      <c r="M31" s="1">
        <v>4</v>
      </c>
      <c r="N31" s="1">
        <v>2</v>
      </c>
      <c r="O31" s="1">
        <v>1</v>
      </c>
    </row>
    <row r="32" spans="1:15" ht="46.95" customHeight="1">
      <c r="A32" s="10" t="s">
        <v>89</v>
      </c>
      <c r="B32" s="29" t="s">
        <v>94</v>
      </c>
      <c r="C32" s="18" t="s">
        <v>95</v>
      </c>
      <c r="D32" s="59"/>
      <c r="E32" s="13" t="s">
        <v>96</v>
      </c>
      <c r="F32" s="48">
        <f>IF(D32="Yes",1,0)</f>
        <v>0</v>
      </c>
      <c r="G32" s="48">
        <v>0</v>
      </c>
      <c r="H32" s="48">
        <f>IF(D32="No",1,0)</f>
        <v>0</v>
      </c>
      <c r="I32" s="48" t="str">
        <f t="shared" si="1"/>
        <v xml:space="preserve"> </v>
      </c>
      <c r="J32" s="48" t="str">
        <f t="shared" si="1"/>
        <v xml:space="preserve"> </v>
      </c>
      <c r="K32" s="48" t="str">
        <f t="shared" si="1"/>
        <v xml:space="preserve"> </v>
      </c>
      <c r="L32" s="41">
        <f t="shared" si="2"/>
        <v>0</v>
      </c>
      <c r="M32" s="1">
        <v>5</v>
      </c>
      <c r="N32" s="1">
        <v>3</v>
      </c>
      <c r="O32" s="1">
        <v>1</v>
      </c>
    </row>
    <row r="33" spans="1:17" ht="51.6" customHeight="1">
      <c r="A33" s="10" t="s">
        <v>89</v>
      </c>
      <c r="B33" s="29" t="s">
        <v>97</v>
      </c>
      <c r="C33" s="18" t="s">
        <v>98</v>
      </c>
      <c r="D33" s="59"/>
      <c r="E33" s="12" t="s">
        <v>56</v>
      </c>
      <c r="F33" s="48">
        <v>0</v>
      </c>
      <c r="G33" s="48">
        <f>IF(D33="No",1,0)</f>
        <v>0</v>
      </c>
      <c r="H33" s="48">
        <f>IF(D33="Yes",1,0)</f>
        <v>0</v>
      </c>
      <c r="I33" s="48" t="str">
        <f t="shared" si="1"/>
        <v xml:space="preserve"> </v>
      </c>
      <c r="J33" s="48" t="str">
        <f t="shared" si="1"/>
        <v xml:space="preserve"> </v>
      </c>
      <c r="K33" s="48" t="str">
        <f t="shared" si="1"/>
        <v xml:space="preserve"> </v>
      </c>
      <c r="L33" s="41">
        <f t="shared" si="2"/>
        <v>0</v>
      </c>
      <c r="M33" s="1">
        <v>4</v>
      </c>
      <c r="N33" s="1">
        <v>2</v>
      </c>
      <c r="O33" s="1">
        <v>1</v>
      </c>
    </row>
    <row r="34" spans="1:17" ht="48.6" customHeight="1">
      <c r="A34" s="10" t="s">
        <v>89</v>
      </c>
      <c r="B34" s="29" t="s">
        <v>99</v>
      </c>
      <c r="C34" s="18" t="s">
        <v>100</v>
      </c>
      <c r="D34" s="59"/>
      <c r="E34" s="12" t="s">
        <v>101</v>
      </c>
      <c r="F34" s="48">
        <f>IF(D34="Yes",1,0)</f>
        <v>0</v>
      </c>
      <c r="G34" s="48">
        <v>0</v>
      </c>
      <c r="H34" s="48">
        <f>IF(D34="No",1,0)</f>
        <v>0</v>
      </c>
      <c r="I34" s="48" t="str">
        <f t="shared" si="1"/>
        <v xml:space="preserve"> </v>
      </c>
      <c r="J34" s="48" t="str">
        <f t="shared" si="1"/>
        <v xml:space="preserve"> </v>
      </c>
      <c r="K34" s="48" t="str">
        <f t="shared" si="1"/>
        <v xml:space="preserve"> </v>
      </c>
      <c r="L34" s="41">
        <f t="shared" si="2"/>
        <v>0</v>
      </c>
      <c r="M34" s="1">
        <v>4</v>
      </c>
      <c r="N34" s="1">
        <v>2</v>
      </c>
      <c r="O34" s="1">
        <v>1</v>
      </c>
    </row>
    <row r="35" spans="1:17" ht="51" customHeight="1">
      <c r="A35" s="10" t="s">
        <v>89</v>
      </c>
      <c r="B35" s="29" t="s">
        <v>102</v>
      </c>
      <c r="C35" s="18" t="s">
        <v>171</v>
      </c>
      <c r="D35" s="59"/>
      <c r="E35" s="12" t="s">
        <v>172</v>
      </c>
      <c r="F35" s="48">
        <v>0</v>
      </c>
      <c r="G35" s="48">
        <f>IF(D35="No",1,0)</f>
        <v>0</v>
      </c>
      <c r="H35" s="48">
        <f>IF(D35="Yes for Scope 1 &amp; 2 ",1,IF(D35="Yes for Scope 1 , 2, 3 ",1,0))</f>
        <v>0</v>
      </c>
      <c r="I35" s="48" t="str">
        <f t="shared" si="1"/>
        <v xml:space="preserve"> </v>
      </c>
      <c r="J35" s="48" t="str">
        <f t="shared" si="1"/>
        <v xml:space="preserve"> </v>
      </c>
      <c r="K35" s="48" t="str">
        <f t="shared" si="1"/>
        <v xml:space="preserve"> </v>
      </c>
      <c r="L35" s="41">
        <f t="shared" si="2"/>
        <v>0</v>
      </c>
      <c r="M35" s="1">
        <v>4</v>
      </c>
      <c r="N35" s="1">
        <v>2</v>
      </c>
      <c r="O35" s="1">
        <v>1</v>
      </c>
    </row>
    <row r="36" spans="1:17" ht="51" customHeight="1">
      <c r="A36" s="10" t="s">
        <v>89</v>
      </c>
      <c r="B36" s="29" t="s">
        <v>173</v>
      </c>
      <c r="C36" s="18" t="s">
        <v>174</v>
      </c>
      <c r="D36" s="59"/>
      <c r="E36" s="12" t="s">
        <v>56</v>
      </c>
      <c r="F36" s="48">
        <v>0</v>
      </c>
      <c r="G36" s="48">
        <f>IF(D36="No",1,0)</f>
        <v>0</v>
      </c>
      <c r="H36" s="48">
        <f>IF(D36="Yes",1,0)</f>
        <v>0</v>
      </c>
      <c r="I36" s="48" t="str">
        <f t="shared" si="1"/>
        <v xml:space="preserve"> </v>
      </c>
      <c r="J36" s="48" t="str">
        <f t="shared" si="1"/>
        <v xml:space="preserve"> </v>
      </c>
      <c r="K36" s="48" t="str">
        <f t="shared" si="1"/>
        <v xml:space="preserve"> </v>
      </c>
      <c r="L36" s="41">
        <f t="shared" si="2"/>
        <v>0</v>
      </c>
      <c r="M36" s="1">
        <v>4</v>
      </c>
      <c r="N36" s="1">
        <v>2</v>
      </c>
      <c r="O36" s="1">
        <v>1</v>
      </c>
    </row>
    <row r="37" spans="1:17" ht="62.4">
      <c r="A37" s="10" t="s">
        <v>103</v>
      </c>
      <c r="B37" s="29" t="s">
        <v>104</v>
      </c>
      <c r="C37" s="18" t="s">
        <v>105</v>
      </c>
      <c r="D37" s="59"/>
      <c r="E37" s="12" t="s">
        <v>106</v>
      </c>
      <c r="F37" s="48">
        <v>0</v>
      </c>
      <c r="G37" s="48">
        <f>IF(D37="No",1,0)</f>
        <v>0</v>
      </c>
      <c r="H37" s="48">
        <f>IF(D37="Yes, for both our employees and our suppliers' employees",1,IF(D37="Yes, for our employees only",1,0))</f>
        <v>0</v>
      </c>
      <c r="I37" s="48" t="str">
        <f t="shared" si="1"/>
        <v xml:space="preserve"> </v>
      </c>
      <c r="J37" s="48" t="str">
        <f t="shared" si="1"/>
        <v xml:space="preserve"> </v>
      </c>
      <c r="K37" s="48" t="str">
        <f t="shared" si="1"/>
        <v xml:space="preserve"> </v>
      </c>
      <c r="L37" s="41">
        <f t="shared" si="2"/>
        <v>0</v>
      </c>
      <c r="M37" s="1">
        <v>4</v>
      </c>
      <c r="N37" s="1">
        <v>2</v>
      </c>
      <c r="O37" s="1">
        <v>1</v>
      </c>
    </row>
    <row r="38" spans="1:17" ht="47.4" customHeight="1">
      <c r="A38" s="10" t="s">
        <v>103</v>
      </c>
      <c r="B38" s="29" t="s">
        <v>107</v>
      </c>
      <c r="C38" s="32" t="s">
        <v>108</v>
      </c>
      <c r="D38" s="59"/>
      <c r="E38" s="12" t="s">
        <v>56</v>
      </c>
      <c r="F38" s="48">
        <v>0</v>
      </c>
      <c r="G38" s="48">
        <f t="shared" ref="G38" si="5">IF(D38="No",1,0)</f>
        <v>0</v>
      </c>
      <c r="H38" s="48">
        <f t="shared" ref="H38" si="6">IF(D38="Yes",1,0)</f>
        <v>0</v>
      </c>
      <c r="I38" s="48" t="str">
        <f t="shared" si="1"/>
        <v xml:space="preserve"> </v>
      </c>
      <c r="J38" s="48" t="str">
        <f t="shared" si="1"/>
        <v xml:space="preserve"> </v>
      </c>
      <c r="K38" s="48" t="str">
        <f t="shared" si="1"/>
        <v xml:space="preserve"> </v>
      </c>
      <c r="L38" s="41">
        <f t="shared" si="2"/>
        <v>0</v>
      </c>
      <c r="M38" s="1">
        <v>4</v>
      </c>
      <c r="N38" s="1">
        <v>2</v>
      </c>
      <c r="O38" s="1">
        <v>1</v>
      </c>
    </row>
    <row r="39" spans="1:17" ht="56.4" customHeight="1">
      <c r="A39" s="10" t="s">
        <v>103</v>
      </c>
      <c r="B39" s="29" t="s">
        <v>109</v>
      </c>
      <c r="C39" s="31" t="s">
        <v>110</v>
      </c>
      <c r="D39" s="59"/>
      <c r="E39" s="12" t="s">
        <v>111</v>
      </c>
      <c r="F39" s="48">
        <v>0</v>
      </c>
      <c r="G39" s="48">
        <f>IF(D39="Yes",1,0)</f>
        <v>0</v>
      </c>
      <c r="H39" s="48">
        <f>IF(D39="No",1,0)</f>
        <v>0</v>
      </c>
      <c r="I39" s="48" t="str">
        <f t="shared" si="1"/>
        <v xml:space="preserve"> </v>
      </c>
      <c r="J39" s="48" t="str">
        <f t="shared" si="1"/>
        <v xml:space="preserve"> </v>
      </c>
      <c r="K39" s="48" t="str">
        <f t="shared" si="1"/>
        <v xml:space="preserve"> </v>
      </c>
      <c r="L39" s="41">
        <f t="shared" si="2"/>
        <v>0</v>
      </c>
      <c r="M39" s="1">
        <v>4</v>
      </c>
      <c r="N39" s="1">
        <v>2</v>
      </c>
      <c r="O39" s="1">
        <v>1</v>
      </c>
    </row>
    <row r="40" spans="1:17" ht="49.5" customHeight="1">
      <c r="A40" s="10" t="s">
        <v>112</v>
      </c>
      <c r="B40" s="29">
        <v>5.0999999999999996</v>
      </c>
      <c r="C40" s="20" t="s">
        <v>113</v>
      </c>
      <c r="D40" s="59"/>
      <c r="E40" s="12" t="s">
        <v>56</v>
      </c>
      <c r="F40" s="48">
        <v>0</v>
      </c>
      <c r="G40" s="48">
        <f t="shared" ref="G40:G42" si="7">IF(D40="No",1,0)</f>
        <v>0</v>
      </c>
      <c r="H40" s="48">
        <f t="shared" ref="H40:H42" si="8">IF(D40="Yes",1,0)</f>
        <v>0</v>
      </c>
      <c r="I40" s="48" t="str">
        <f t="shared" si="1"/>
        <v xml:space="preserve"> </v>
      </c>
      <c r="J40" s="48" t="str">
        <f t="shared" si="1"/>
        <v xml:space="preserve"> </v>
      </c>
      <c r="K40" s="48" t="str">
        <f t="shared" si="1"/>
        <v xml:space="preserve"> </v>
      </c>
      <c r="L40" s="41">
        <f t="shared" si="2"/>
        <v>0</v>
      </c>
      <c r="M40" s="1">
        <v>4</v>
      </c>
      <c r="N40" s="1">
        <v>2</v>
      </c>
      <c r="O40" s="1">
        <v>1</v>
      </c>
    </row>
    <row r="41" spans="1:17" ht="31.2">
      <c r="A41" s="10" t="s">
        <v>112</v>
      </c>
      <c r="B41" s="29">
        <v>5.0999999999999996</v>
      </c>
      <c r="C41" s="28" t="s">
        <v>114</v>
      </c>
      <c r="D41" s="59"/>
      <c r="E41" s="12" t="s">
        <v>56</v>
      </c>
      <c r="F41" s="48">
        <v>0</v>
      </c>
      <c r="G41" s="48">
        <f t="shared" si="7"/>
        <v>0</v>
      </c>
      <c r="H41" s="48">
        <f t="shared" si="8"/>
        <v>0</v>
      </c>
      <c r="I41" s="48" t="str">
        <f t="shared" si="1"/>
        <v xml:space="preserve"> </v>
      </c>
      <c r="J41" s="48" t="str">
        <f t="shared" si="1"/>
        <v xml:space="preserve"> </v>
      </c>
      <c r="K41" s="48" t="str">
        <f t="shared" si="1"/>
        <v xml:space="preserve"> </v>
      </c>
      <c r="L41" s="41">
        <f t="shared" si="2"/>
        <v>0</v>
      </c>
      <c r="M41" s="1">
        <v>4</v>
      </c>
      <c r="N41" s="1">
        <v>2</v>
      </c>
      <c r="O41" s="1">
        <v>1</v>
      </c>
    </row>
    <row r="42" spans="1:17" ht="49.5" customHeight="1">
      <c r="A42" s="10" t="s">
        <v>112</v>
      </c>
      <c r="B42" s="29">
        <v>5.0999999999999996</v>
      </c>
      <c r="C42" s="20" t="s">
        <v>115</v>
      </c>
      <c r="D42" s="59"/>
      <c r="E42" s="12" t="s">
        <v>56</v>
      </c>
      <c r="F42" s="48">
        <v>0</v>
      </c>
      <c r="G42" s="48">
        <f t="shared" si="7"/>
        <v>0</v>
      </c>
      <c r="H42" s="48">
        <f t="shared" si="8"/>
        <v>0</v>
      </c>
      <c r="I42" s="48" t="str">
        <f t="shared" si="1"/>
        <v xml:space="preserve"> </v>
      </c>
      <c r="J42" s="48" t="str">
        <f t="shared" si="1"/>
        <v xml:space="preserve"> </v>
      </c>
      <c r="K42" s="48" t="str">
        <f t="shared" si="1"/>
        <v xml:space="preserve"> </v>
      </c>
      <c r="L42" s="41">
        <f t="shared" si="2"/>
        <v>0</v>
      </c>
      <c r="M42" s="1">
        <v>4</v>
      </c>
      <c r="N42" s="1">
        <v>2</v>
      </c>
      <c r="O42" s="1">
        <v>1</v>
      </c>
    </row>
    <row r="43" spans="1:17" ht="39" customHeight="1">
      <c r="A43" s="10" t="s">
        <v>112</v>
      </c>
      <c r="B43" s="29">
        <v>5.0999999999999996</v>
      </c>
      <c r="C43" s="19" t="s">
        <v>116</v>
      </c>
      <c r="D43" s="59"/>
      <c r="E43" s="12" t="s">
        <v>101</v>
      </c>
      <c r="F43" s="48">
        <f t="shared" ref="F43:F44" si="9">IF(D43="Yes",1,0)</f>
        <v>0</v>
      </c>
      <c r="G43" s="48">
        <v>0</v>
      </c>
      <c r="H43" s="48">
        <f t="shared" ref="H43:H44" si="10">IF(D43="No",1,0)</f>
        <v>0</v>
      </c>
      <c r="I43" s="48" t="str">
        <f t="shared" si="1"/>
        <v xml:space="preserve"> </v>
      </c>
      <c r="J43" s="48" t="str">
        <f t="shared" si="1"/>
        <v xml:space="preserve"> </v>
      </c>
      <c r="K43" s="48" t="str">
        <f t="shared" si="1"/>
        <v xml:space="preserve"> </v>
      </c>
      <c r="L43" s="41">
        <f t="shared" si="2"/>
        <v>0</v>
      </c>
      <c r="M43" s="1">
        <v>5</v>
      </c>
      <c r="N43" s="1">
        <v>3</v>
      </c>
      <c r="O43" s="1">
        <v>1</v>
      </c>
    </row>
    <row r="44" spans="1:17" ht="41.25" customHeight="1">
      <c r="A44" s="10" t="s">
        <v>112</v>
      </c>
      <c r="B44" s="29">
        <v>5.0999999999999996</v>
      </c>
      <c r="C44" s="19" t="s">
        <v>117</v>
      </c>
      <c r="D44" s="59"/>
      <c r="E44" s="12" t="s">
        <v>101</v>
      </c>
      <c r="F44" s="48">
        <f t="shared" si="9"/>
        <v>0</v>
      </c>
      <c r="G44" s="48">
        <v>0</v>
      </c>
      <c r="H44" s="48">
        <f t="shared" si="10"/>
        <v>0</v>
      </c>
      <c r="I44" s="48" t="str">
        <f t="shared" si="1"/>
        <v xml:space="preserve"> </v>
      </c>
      <c r="J44" s="48" t="str">
        <f t="shared" si="1"/>
        <v xml:space="preserve"> </v>
      </c>
      <c r="K44" s="48" t="str">
        <f t="shared" si="1"/>
        <v xml:space="preserve"> </v>
      </c>
      <c r="L44" s="41">
        <f t="shared" si="2"/>
        <v>0</v>
      </c>
      <c r="M44" s="1">
        <v>5</v>
      </c>
      <c r="N44" s="1">
        <v>3</v>
      </c>
      <c r="O44" s="1">
        <v>1</v>
      </c>
    </row>
    <row r="45" spans="1:17" ht="52.8" customHeight="1" thickBot="1">
      <c r="A45" s="10" t="s">
        <v>183</v>
      </c>
      <c r="B45" s="29">
        <v>6</v>
      </c>
      <c r="C45" s="19" t="s">
        <v>182</v>
      </c>
      <c r="D45" s="59"/>
      <c r="E45" s="12" t="s">
        <v>181</v>
      </c>
      <c r="F45" s="48">
        <f>IF(D45="No",1,0)</f>
        <v>0</v>
      </c>
      <c r="G45" s="48">
        <v>0</v>
      </c>
      <c r="H45" s="48">
        <f>IF(D45="Yes",1,IF(D45="Already registered on RBA platform",1,0))</f>
        <v>0</v>
      </c>
      <c r="I45" s="48" t="str">
        <f t="shared" ref="I45:K45" si="11">IF(F45=1,M45," ")</f>
        <v xml:space="preserve"> </v>
      </c>
      <c r="J45" s="48" t="str">
        <f t="shared" si="11"/>
        <v xml:space="preserve"> </v>
      </c>
      <c r="K45" s="48" t="str">
        <f t="shared" si="11"/>
        <v xml:space="preserve"> </v>
      </c>
      <c r="L45" s="41">
        <f t="shared" si="2"/>
        <v>0</v>
      </c>
      <c r="M45" s="54">
        <v>80</v>
      </c>
      <c r="N45" s="1">
        <v>2</v>
      </c>
      <c r="O45" s="1">
        <v>1</v>
      </c>
    </row>
    <row r="46" spans="1:17" ht="16.2" thickBot="1">
      <c r="C46" s="2" t="s">
        <v>118</v>
      </c>
      <c r="D46" s="61" t="str">
        <f>IF(H47&lt;41,"INCOMPLETE",IF(AND(H47=41),"Complete", "Error"))</f>
        <v>INCOMPLETE</v>
      </c>
      <c r="E46" s="24" t="s">
        <v>119</v>
      </c>
      <c r="F46" s="3">
        <f>SUM(F5:F45)</f>
        <v>0</v>
      </c>
      <c r="G46" s="4">
        <f>SUM(G5:G45)</f>
        <v>0</v>
      </c>
      <c r="H46" s="33">
        <f>SUM(H5:H45)</f>
        <v>0</v>
      </c>
      <c r="I46" s="27"/>
      <c r="K46" s="42" t="s">
        <v>120</v>
      </c>
      <c r="L46" s="47">
        <f>AVERAGE(L5:L45)</f>
        <v>0</v>
      </c>
      <c r="M46" s="49">
        <f>AVERAGE(M5:M45)</f>
        <v>12.048780487804878</v>
      </c>
      <c r="N46" s="49">
        <f>AVERAGE(N5:N45)</f>
        <v>2.4390243902439024</v>
      </c>
      <c r="O46" s="49">
        <f>AVERAGE(O5:O45)</f>
        <v>1</v>
      </c>
      <c r="Q46"/>
    </row>
    <row r="47" spans="1:17">
      <c r="C47" s="25"/>
      <c r="H47" s="35">
        <f>SUM(F46:H46)</f>
        <v>0</v>
      </c>
      <c r="K47" s="42"/>
      <c r="L47" s="45" t="str">
        <f>IF(L46&lt;=1,"Low",IF(L46&lt;=3,"Medium","High"))</f>
        <v>Low</v>
      </c>
      <c r="Q47"/>
    </row>
    <row r="48" spans="1:17">
      <c r="C48" s="5"/>
      <c r="D48" s="6"/>
      <c r="K48" s="42"/>
      <c r="N48" s="43"/>
    </row>
    <row r="49" spans="3:12" ht="16.2">
      <c r="C49" s="5"/>
      <c r="D49" s="34"/>
      <c r="E49"/>
      <c r="K49" s="46"/>
      <c r="L49" s="44"/>
    </row>
  </sheetData>
  <sheetProtection algorithmName="SHA-512" hashValue="EV6GKbCWHS7ptBlLQ3FiYaVYvGvPkvFMtXx2KUxsSPn/g6DJKfLb01iFQBzb4OMXAMfUudGCvqTc6jcKakT4gg==" saltValue="SGp7FqqQ1Qaiu6+J9sveVA==" spinCount="100000" sheet="1" objects="1" scenarios="1" selectLockedCells="1"/>
  <autoFilter ref="A4:P44" xr:uid="{FD2A4FC0-0E94-4542-8D32-F7331B06E98B}"/>
  <mergeCells count="4">
    <mergeCell ref="A1:D1"/>
    <mergeCell ref="F1:H1"/>
    <mergeCell ref="I1:L1"/>
    <mergeCell ref="M1:O1"/>
  </mergeCells>
  <conditionalFormatting sqref="D46">
    <cfRule type="containsText" dxfId="1" priority="1" operator="containsText" text="INCOMPLETE">
      <formula>NOT(ISERROR(SEARCH("INCOMPLETE",D46)))</formula>
    </cfRule>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16">
        <x14:dataValidation type="list" allowBlank="1" showInputMessage="1" showErrorMessage="1" xr:uid="{08CFE7EA-DD76-47B5-982B-A67E08E368E2}">
          <x14:formula1>
            <xm:f>'Do NOT Delete'!$B$2:$B$4</xm:f>
          </x14:formula1>
          <xm:sqref>D5:D6 D8 D18:D19 D21:D23 D12 D38 D16 D40:D44 D36 D25:D26 D30:D34</xm:sqref>
        </x14:dataValidation>
        <x14:dataValidation type="list" allowBlank="1" showInputMessage="1" showErrorMessage="1" xr:uid="{1CF74DD0-A08D-43C5-8032-DCE602BEE0DC}">
          <x14:formula1>
            <xm:f>'Do NOT Delete'!$B$5:$B$10</xm:f>
          </x14:formula1>
          <xm:sqref>D7</xm:sqref>
        </x14:dataValidation>
        <x14:dataValidation type="list" allowBlank="1" showInputMessage="1" showErrorMessage="1" xr:uid="{12734F03-6511-4558-BD4E-A430A621982B}">
          <x14:formula1>
            <xm:f>'Do NOT Delete'!$B$11:$B$14</xm:f>
          </x14:formula1>
          <xm:sqref>D9</xm:sqref>
        </x14:dataValidation>
        <x14:dataValidation type="list" allowBlank="1" showInputMessage="1" showErrorMessage="1" xr:uid="{B15C811C-A2B5-4214-8AA0-8DCA4B3C7BF1}">
          <x14:formula1>
            <xm:f>'Do NOT Delete'!$B$15:$B$19</xm:f>
          </x14:formula1>
          <xm:sqref>D10</xm:sqref>
        </x14:dataValidation>
        <x14:dataValidation type="list" allowBlank="1" showInputMessage="1" showErrorMessage="1" xr:uid="{F9103C78-9C24-49F9-9E3B-4C653AC5B950}">
          <x14:formula1>
            <xm:f>'Do NOT Delete'!$B$20:$B$24</xm:f>
          </x14:formula1>
          <xm:sqref>D11</xm:sqref>
        </x14:dataValidation>
        <x14:dataValidation type="list" allowBlank="1" showInputMessage="1" showErrorMessage="1" xr:uid="{EA65FE51-A971-47D5-82CC-42E88C978919}">
          <x14:formula1>
            <xm:f>'Do NOT Delete'!$B$25:$B$28</xm:f>
          </x14:formula1>
          <xm:sqref>D13</xm:sqref>
        </x14:dataValidation>
        <x14:dataValidation type="list" allowBlank="1" showInputMessage="1" showErrorMessage="1" xr:uid="{04BB8754-C771-48F4-8156-D53E5AC2B263}">
          <x14:formula1>
            <xm:f>'Do NOT Delete'!$B$29:$B$31</xm:f>
          </x14:formula1>
          <xm:sqref>D14</xm:sqref>
        </x14:dataValidation>
        <x14:dataValidation type="list" allowBlank="1" showInputMessage="1" showErrorMessage="1" xr:uid="{3A1209E2-6C02-49A7-B531-5B25D8E41343}">
          <x14:formula1>
            <xm:f>'Do NOT Delete'!$B$36:$B$39</xm:f>
          </x14:formula1>
          <xm:sqref>D20</xm:sqref>
        </x14:dataValidation>
        <x14:dataValidation type="list" allowBlank="1" showInputMessage="1" showErrorMessage="1" xr:uid="{E414DD5D-B0BF-4E49-821A-5E3675D58E7D}">
          <x14:formula1>
            <xm:f>'Do NOT Delete'!$B$40:$B$43</xm:f>
          </x14:formula1>
          <xm:sqref>D24</xm:sqref>
        </x14:dataValidation>
        <x14:dataValidation type="list" allowBlank="1" showInputMessage="1" showErrorMessage="1" xr:uid="{B9FC4B70-997E-4D44-8144-6DBF6AD86EB1}">
          <x14:formula1>
            <xm:f>'Do NOT Delete'!$B$44:$B$47</xm:f>
          </x14:formula1>
          <xm:sqref>D37</xm:sqref>
        </x14:dataValidation>
        <x14:dataValidation type="list" allowBlank="1" showInputMessage="1" showErrorMessage="1" xr:uid="{A8A648A9-2927-496E-8244-86C1C2CC67F2}">
          <x14:formula1>
            <xm:f>'Do NOT Delete'!$B$48:$B$51</xm:f>
          </x14:formula1>
          <xm:sqref>D39</xm:sqref>
        </x14:dataValidation>
        <x14:dataValidation type="list" allowBlank="1" showInputMessage="1" showErrorMessage="1" xr:uid="{F7936879-110F-4AA8-B797-A769D4B00AEF}">
          <x14:formula1>
            <xm:f>'Do NOT Delete'!$E$2:$E$5</xm:f>
          </x14:formula1>
          <xm:sqref>D15</xm:sqref>
        </x14:dataValidation>
        <x14:dataValidation type="list" allowBlank="1" showInputMessage="1" showErrorMessage="1" xr:uid="{77CD9119-1E85-4F04-B8F4-B6990A4425C0}">
          <x14:formula1>
            <xm:f>'Do NOT Delete'!$E$6:$E$9</xm:f>
          </x14:formula1>
          <xm:sqref>D17</xm:sqref>
        </x14:dataValidation>
        <x14:dataValidation type="list" allowBlank="1" showInputMessage="1" showErrorMessage="1" xr:uid="{F0484693-31C6-4AA5-B880-C76B9A93C025}">
          <x14:formula1>
            <xm:f>'Do NOT Delete'!$B$52:$B$55</xm:f>
          </x14:formula1>
          <xm:sqref>D35</xm:sqref>
        </x14:dataValidation>
        <x14:dataValidation type="list" allowBlank="1" showInputMessage="1" showErrorMessage="1" xr:uid="{BA10F0E1-F9B1-41C4-AD8F-3C47E6D881F9}">
          <x14:formula1>
            <xm:f>'Do NOT Delete'!$B$56:$B$59</xm:f>
          </x14:formula1>
          <xm:sqref>D45</xm:sqref>
        </x14:dataValidation>
        <x14:dataValidation type="list" allowBlank="1" showInputMessage="1" showErrorMessage="1" xr:uid="{DD52B2AD-847A-42E6-894E-853B5E62EF79}">
          <x14:formula1>
            <xm:f>'Do NOT Delete'!$B$60:$B$63</xm:f>
          </x14:formula1>
          <xm:sqref>D27:D29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B1776-617F-49B3-8633-3DF491D6BB31}">
  <dimension ref="A1:Q49"/>
  <sheetViews>
    <sheetView workbookViewId="0">
      <pane xSplit="3" ySplit="4" topLeftCell="D35" activePane="bottomRight" state="frozen"/>
      <selection pane="topRight" activeCell="D1" sqref="D1"/>
      <selection pane="bottomLeft" activeCell="A3" sqref="A3"/>
      <selection pane="bottomRight" activeCell="D39" sqref="D39"/>
    </sheetView>
  </sheetViews>
  <sheetFormatPr defaultColWidth="8.88671875" defaultRowHeight="15.6" outlineLevelCol="1"/>
  <cols>
    <col min="1" max="1" width="13.6640625" style="14" customWidth="1"/>
    <col min="2" max="2" width="9.6640625" style="23" customWidth="1"/>
    <col min="3" max="3" width="90.6640625" style="9" bestFit="1" customWidth="1"/>
    <col min="4" max="4" width="19.88671875" style="23" customWidth="1"/>
    <col min="5" max="5" width="52.33203125" style="21" hidden="1" customWidth="1"/>
    <col min="6" max="8" width="9.33203125" style="21" hidden="1" customWidth="1"/>
    <col min="9" max="11" width="8.88671875" style="9" hidden="1" customWidth="1"/>
    <col min="12" max="12" width="8.88671875" style="42" hidden="1" customWidth="1"/>
    <col min="13" max="15" width="8.88671875" style="9" hidden="1" customWidth="1" outlineLevel="1"/>
    <col min="16" max="16" width="8.88671875" style="9" hidden="1" customWidth="1" collapsed="1"/>
    <col min="17" max="17" width="8.88671875" style="9" hidden="1" customWidth="1"/>
    <col min="18" max="16384" width="8.88671875" style="9"/>
  </cols>
  <sheetData>
    <row r="1" spans="1:17" ht="30.6" customHeight="1" thickBot="1">
      <c r="A1" s="92" t="s">
        <v>5</v>
      </c>
      <c r="B1" s="92"/>
      <c r="C1" s="92"/>
      <c r="D1" s="92"/>
      <c r="E1" s="26" t="s">
        <v>6</v>
      </c>
      <c r="F1" s="83" t="s">
        <v>7</v>
      </c>
      <c r="G1" s="84"/>
      <c r="H1" s="85"/>
      <c r="I1" s="89" t="s">
        <v>8</v>
      </c>
      <c r="J1" s="90"/>
      <c r="K1" s="90"/>
      <c r="L1" s="91"/>
      <c r="M1" s="86" t="s">
        <v>9</v>
      </c>
      <c r="N1" s="87"/>
      <c r="O1" s="88"/>
    </row>
    <row r="2" spans="1:17" ht="30.6" customHeight="1">
      <c r="A2" s="63" t="s">
        <v>10</v>
      </c>
      <c r="B2" s="63"/>
      <c r="C2" s="63"/>
      <c r="D2" s="63"/>
      <c r="E2" s="26"/>
      <c r="F2" s="55"/>
      <c r="G2" s="55"/>
      <c r="H2" s="55"/>
      <c r="I2" s="56"/>
      <c r="J2" s="56"/>
      <c r="K2" s="56"/>
      <c r="L2" s="56"/>
      <c r="M2" s="57"/>
      <c r="N2" s="57"/>
      <c r="O2" s="57"/>
    </row>
    <row r="3" spans="1:17" ht="30.6" customHeight="1" thickBot="1">
      <c r="A3" s="63" t="s">
        <v>11</v>
      </c>
      <c r="B3" s="63"/>
      <c r="C3" s="63"/>
      <c r="D3" s="63"/>
      <c r="E3" s="26"/>
      <c r="F3" s="55"/>
      <c r="G3" s="55"/>
      <c r="H3" s="55"/>
      <c r="I3" s="56"/>
      <c r="J3" s="56"/>
      <c r="K3" s="56"/>
      <c r="L3" s="56"/>
      <c r="M3" s="57"/>
      <c r="N3" s="57"/>
      <c r="O3" s="57"/>
    </row>
    <row r="4" spans="1:17" ht="48.6" customHeight="1">
      <c r="A4" s="7" t="s">
        <v>12</v>
      </c>
      <c r="B4" s="7" t="s">
        <v>13</v>
      </c>
      <c r="C4" s="8" t="s">
        <v>14</v>
      </c>
      <c r="D4" s="58" t="s">
        <v>15</v>
      </c>
      <c r="E4" s="22" t="s">
        <v>16</v>
      </c>
      <c r="F4" s="37" t="s">
        <v>17</v>
      </c>
      <c r="G4" s="38" t="s">
        <v>18</v>
      </c>
      <c r="H4" s="39" t="s">
        <v>19</v>
      </c>
      <c r="I4" s="37" t="s">
        <v>17</v>
      </c>
      <c r="J4" s="38" t="s">
        <v>18</v>
      </c>
      <c r="K4" s="39" t="s">
        <v>19</v>
      </c>
      <c r="L4" s="40" t="s">
        <v>20</v>
      </c>
      <c r="M4" s="37" t="s">
        <v>17</v>
      </c>
      <c r="N4" s="38" t="s">
        <v>18</v>
      </c>
      <c r="O4" s="39" t="s">
        <v>19</v>
      </c>
    </row>
    <row r="5" spans="1:17" ht="56.4" customHeight="1">
      <c r="A5" s="10" t="s">
        <v>21</v>
      </c>
      <c r="B5" s="29" t="s">
        <v>22</v>
      </c>
      <c r="C5" s="16" t="s">
        <v>23</v>
      </c>
      <c r="D5" s="59"/>
      <c r="E5" s="12" t="s">
        <v>24</v>
      </c>
      <c r="F5" s="48">
        <f>IF(D5="No",1,0)</f>
        <v>0</v>
      </c>
      <c r="G5" s="48">
        <v>0</v>
      </c>
      <c r="H5" s="48">
        <f>IF(D5="Yes",1,0)</f>
        <v>0</v>
      </c>
      <c r="I5" s="48" t="str">
        <f>IF(F5=1,M5," ")</f>
        <v xml:space="preserve"> </v>
      </c>
      <c r="J5" s="48" t="str">
        <f t="shared" ref="J5:K20" si="0">IF(G5=1,N5," ")</f>
        <v xml:space="preserve"> </v>
      </c>
      <c r="K5" s="48" t="str">
        <f t="shared" si="0"/>
        <v xml:space="preserve"> </v>
      </c>
      <c r="L5" s="41">
        <f>SUM(I5:K5)</f>
        <v>0</v>
      </c>
      <c r="M5" s="54">
        <v>10</v>
      </c>
      <c r="N5" s="1">
        <v>3</v>
      </c>
      <c r="O5" s="1">
        <v>1</v>
      </c>
    </row>
    <row r="6" spans="1:17" ht="56.4" customHeight="1">
      <c r="A6" s="10" t="s">
        <v>21</v>
      </c>
      <c r="B6" s="29" t="s">
        <v>25</v>
      </c>
      <c r="C6" s="17" t="s">
        <v>26</v>
      </c>
      <c r="D6" s="59"/>
      <c r="E6" s="12" t="s">
        <v>27</v>
      </c>
      <c r="F6" s="48">
        <f>IF(D6="No",1,0)</f>
        <v>0</v>
      </c>
      <c r="G6" s="48">
        <v>0</v>
      </c>
      <c r="H6" s="48">
        <f>IF(D6="Yes",1,0)</f>
        <v>0</v>
      </c>
      <c r="I6" s="48" t="str">
        <f t="shared" ref="I6:K44" si="1">IF(F6=1,M6," ")</f>
        <v xml:space="preserve"> </v>
      </c>
      <c r="J6" s="48" t="str">
        <f t="shared" si="0"/>
        <v xml:space="preserve"> </v>
      </c>
      <c r="K6" s="48" t="str">
        <f t="shared" si="0"/>
        <v xml:space="preserve"> </v>
      </c>
      <c r="L6" s="41">
        <f t="shared" ref="L6:L45" si="2">SUM(I6:K6)</f>
        <v>0</v>
      </c>
      <c r="M6" s="1">
        <v>5</v>
      </c>
      <c r="N6" s="1">
        <v>3</v>
      </c>
      <c r="O6" s="1">
        <v>1</v>
      </c>
    </row>
    <row r="7" spans="1:17" ht="72" customHeight="1">
      <c r="A7" s="10" t="s">
        <v>21</v>
      </c>
      <c r="B7" s="29" t="s">
        <v>28</v>
      </c>
      <c r="C7" s="17" t="s">
        <v>29</v>
      </c>
      <c r="D7" s="59"/>
      <c r="E7" s="13" t="s">
        <v>30</v>
      </c>
      <c r="F7" s="48">
        <f>IF(D7="Under 15","STOP",IF(D7=15,1,0))</f>
        <v>0</v>
      </c>
      <c r="G7" s="48">
        <f>IF(D7=16,1,IF(D7=17,1,0))</f>
        <v>0</v>
      </c>
      <c r="H7" s="48">
        <f>IF(D7="18 or higher",1,0)</f>
        <v>0</v>
      </c>
      <c r="I7" s="48" t="str">
        <f>IF(F7=1,M7,IF(F7="STOP",M7," "))</f>
        <v xml:space="preserve"> </v>
      </c>
      <c r="J7" s="48" t="str">
        <f t="shared" si="0"/>
        <v xml:space="preserve"> </v>
      </c>
      <c r="K7" s="48" t="str">
        <f t="shared" si="0"/>
        <v xml:space="preserve"> </v>
      </c>
      <c r="L7" s="41">
        <f>SUM(I7:K7)</f>
        <v>0</v>
      </c>
      <c r="M7" s="54">
        <v>80</v>
      </c>
      <c r="N7" s="1">
        <v>3</v>
      </c>
      <c r="O7" s="1">
        <v>1</v>
      </c>
    </row>
    <row r="8" spans="1:17" ht="77.400000000000006" customHeight="1">
      <c r="A8" s="10" t="s">
        <v>21</v>
      </c>
      <c r="B8" s="29" t="s">
        <v>31</v>
      </c>
      <c r="C8" s="18" t="s">
        <v>32</v>
      </c>
      <c r="D8" s="59"/>
      <c r="E8" s="12" t="s">
        <v>33</v>
      </c>
      <c r="F8" s="48">
        <v>0</v>
      </c>
      <c r="G8" s="48">
        <f>IF(D8="Yes",1,0)</f>
        <v>0</v>
      </c>
      <c r="H8" s="48">
        <f>IF(D8="No",1,0)</f>
        <v>0</v>
      </c>
      <c r="I8" s="48" t="str">
        <f t="shared" si="1"/>
        <v xml:space="preserve"> </v>
      </c>
      <c r="J8" s="48" t="str">
        <f t="shared" si="0"/>
        <v xml:space="preserve"> </v>
      </c>
      <c r="K8" s="48" t="str">
        <f t="shared" si="0"/>
        <v xml:space="preserve"> </v>
      </c>
      <c r="L8" s="41">
        <f t="shared" si="2"/>
        <v>0</v>
      </c>
      <c r="M8" s="1">
        <v>5</v>
      </c>
      <c r="N8" s="1">
        <v>3</v>
      </c>
      <c r="O8" s="1">
        <v>1</v>
      </c>
    </row>
    <row r="9" spans="1:17" ht="73.2" customHeight="1">
      <c r="A9" s="10" t="s">
        <v>21</v>
      </c>
      <c r="B9" s="29" t="s">
        <v>34</v>
      </c>
      <c r="C9" s="18" t="s">
        <v>35</v>
      </c>
      <c r="D9" s="59"/>
      <c r="E9" s="13" t="s">
        <v>36</v>
      </c>
      <c r="F9" s="48">
        <f>IF(D9="The facility holds some or all",1,IF(D9="Recruiter / Labor Agent or other holds some or all",1,0))</f>
        <v>0</v>
      </c>
      <c r="G9" s="48">
        <v>0</v>
      </c>
      <c r="H9" s="48">
        <f>IF(D9="All workers hold their own",1,0)</f>
        <v>0</v>
      </c>
      <c r="I9" s="48" t="str">
        <f t="shared" si="1"/>
        <v xml:space="preserve"> </v>
      </c>
      <c r="J9" s="48" t="str">
        <f t="shared" si="0"/>
        <v xml:space="preserve"> </v>
      </c>
      <c r="K9" s="48" t="str">
        <f t="shared" si="0"/>
        <v xml:space="preserve"> </v>
      </c>
      <c r="L9" s="41">
        <f t="shared" si="2"/>
        <v>0</v>
      </c>
      <c r="M9" s="54">
        <v>40</v>
      </c>
      <c r="N9" s="1">
        <v>3</v>
      </c>
      <c r="O9" s="1">
        <v>1</v>
      </c>
    </row>
    <row r="10" spans="1:17" ht="71.400000000000006" customHeight="1">
      <c r="A10" s="10" t="s">
        <v>21</v>
      </c>
      <c r="B10" s="29" t="s">
        <v>37</v>
      </c>
      <c r="C10" s="18" t="s">
        <v>38</v>
      </c>
      <c r="D10" s="59"/>
      <c r="E10" s="13" t="s">
        <v>39</v>
      </c>
      <c r="F10" s="48">
        <f>IF(D10="Worker",1,IF(D10="Worker pays and facility reimburses",1,IF(D10="Shared between worker and facility",1,0)))</f>
        <v>0</v>
      </c>
      <c r="G10" s="48">
        <v>0</v>
      </c>
      <c r="H10" s="48">
        <f>IF(D10="Your facility",1,0)</f>
        <v>0</v>
      </c>
      <c r="I10" s="48" t="str">
        <f t="shared" si="1"/>
        <v xml:space="preserve"> </v>
      </c>
      <c r="J10" s="48" t="str">
        <f t="shared" si="0"/>
        <v xml:space="preserve"> </v>
      </c>
      <c r="K10" s="48" t="str">
        <f t="shared" si="0"/>
        <v xml:space="preserve"> </v>
      </c>
      <c r="L10" s="41">
        <f t="shared" si="2"/>
        <v>0</v>
      </c>
      <c r="M10" s="54">
        <v>80</v>
      </c>
      <c r="N10" s="1">
        <v>3</v>
      </c>
      <c r="O10" s="1">
        <v>1</v>
      </c>
    </row>
    <row r="11" spans="1:17" ht="48.6" customHeight="1">
      <c r="A11" s="10" t="s">
        <v>21</v>
      </c>
      <c r="B11" s="29" t="s">
        <v>40</v>
      </c>
      <c r="C11" s="17" t="s">
        <v>41</v>
      </c>
      <c r="D11" s="59"/>
      <c r="E11" s="13" t="s">
        <v>42</v>
      </c>
      <c r="F11" s="48">
        <f>IF(D11="8 or more",1,0)</f>
        <v>0</v>
      </c>
      <c r="G11" s="48">
        <f>IF(D11=6,1,IF(D11=7,1,0))</f>
        <v>0</v>
      </c>
      <c r="H11" s="48">
        <f>IF(D11=5,1,0)</f>
        <v>0</v>
      </c>
      <c r="I11" s="48" t="str">
        <f t="shared" si="1"/>
        <v xml:space="preserve"> </v>
      </c>
      <c r="J11" s="48" t="str">
        <f t="shared" si="0"/>
        <v xml:space="preserve"> </v>
      </c>
      <c r="K11" s="48" t="str">
        <f t="shared" si="0"/>
        <v xml:space="preserve"> </v>
      </c>
      <c r="L11" s="41">
        <f t="shared" si="2"/>
        <v>0</v>
      </c>
      <c r="M11" s="1">
        <v>5</v>
      </c>
      <c r="N11" s="1">
        <v>3</v>
      </c>
      <c r="O11" s="1">
        <v>1</v>
      </c>
    </row>
    <row r="12" spans="1:17" ht="48.6" customHeight="1">
      <c r="A12" s="10" t="s">
        <v>21</v>
      </c>
      <c r="B12" s="29" t="s">
        <v>43</v>
      </c>
      <c r="C12" s="17" t="s">
        <v>44</v>
      </c>
      <c r="D12" s="59"/>
      <c r="E12" s="12" t="s">
        <v>33</v>
      </c>
      <c r="F12" s="48">
        <v>0</v>
      </c>
      <c r="G12" s="48">
        <f>IF(D12="Yes",1,0)</f>
        <v>0</v>
      </c>
      <c r="H12" s="48">
        <f>IF(D12="No",1,0)</f>
        <v>0</v>
      </c>
      <c r="I12" s="48" t="str">
        <f t="shared" si="1"/>
        <v xml:space="preserve"> </v>
      </c>
      <c r="J12" s="48" t="str">
        <f t="shared" si="0"/>
        <v xml:space="preserve"> </v>
      </c>
      <c r="K12" s="48" t="str">
        <f t="shared" si="0"/>
        <v xml:space="preserve"> </v>
      </c>
      <c r="L12" s="41">
        <f t="shared" si="2"/>
        <v>0</v>
      </c>
      <c r="M12" s="1">
        <v>4</v>
      </c>
      <c r="N12" s="1">
        <v>2</v>
      </c>
      <c r="O12" s="1">
        <v>1</v>
      </c>
    </row>
    <row r="13" spans="1:17" ht="48.6" customHeight="1">
      <c r="A13" s="10" t="s">
        <v>21</v>
      </c>
      <c r="B13" s="29" t="s">
        <v>45</v>
      </c>
      <c r="C13" s="17" t="s">
        <v>46</v>
      </c>
      <c r="D13" s="59"/>
      <c r="E13" s="13" t="s">
        <v>47</v>
      </c>
      <c r="F13" s="48">
        <f>IF(D13="Overtime is regularly expected",1,0)</f>
        <v>0</v>
      </c>
      <c r="G13" s="48">
        <f>IF(D13="Some overtime is required",1,0)</f>
        <v>0</v>
      </c>
      <c r="H13" s="48">
        <f>IF(D13="Overtime is always voluntary",1,0)</f>
        <v>0</v>
      </c>
      <c r="I13" s="48" t="str">
        <f t="shared" si="1"/>
        <v xml:space="preserve"> </v>
      </c>
      <c r="J13" s="48" t="str">
        <f t="shared" si="0"/>
        <v xml:space="preserve"> </v>
      </c>
      <c r="K13" s="48" t="str">
        <f t="shared" si="0"/>
        <v xml:space="preserve"> </v>
      </c>
      <c r="L13" s="41">
        <f t="shared" si="2"/>
        <v>0</v>
      </c>
      <c r="M13" s="1">
        <v>4</v>
      </c>
      <c r="N13" s="1">
        <v>2</v>
      </c>
      <c r="O13" s="1">
        <v>1</v>
      </c>
    </row>
    <row r="14" spans="1:17" ht="79.2" customHeight="1">
      <c r="A14" s="10" t="s">
        <v>21</v>
      </c>
      <c r="B14" s="29" t="s">
        <v>48</v>
      </c>
      <c r="C14" s="18" t="s">
        <v>49</v>
      </c>
      <c r="D14" s="59"/>
      <c r="E14" s="12" t="s">
        <v>50</v>
      </c>
      <c r="F14" s="48">
        <v>0</v>
      </c>
      <c r="G14" s="48">
        <f>IF(D14="No, not all workers are paid at least minimum wage and legal overtime &gt;=125% of standard rate",1,0)</f>
        <v>0</v>
      </c>
      <c r="H14" s="48">
        <f>IF(D14="Yes, all workers are paid at least minimum wage and legal overtime &gt;=125% of standard rate",1,0)</f>
        <v>0</v>
      </c>
      <c r="I14" s="48" t="str">
        <f t="shared" si="1"/>
        <v xml:space="preserve"> </v>
      </c>
      <c r="J14" s="48" t="str">
        <f t="shared" si="0"/>
        <v xml:space="preserve"> </v>
      </c>
      <c r="K14" s="48" t="str">
        <f t="shared" si="0"/>
        <v xml:space="preserve"> </v>
      </c>
      <c r="L14" s="41">
        <f t="shared" si="2"/>
        <v>0</v>
      </c>
      <c r="M14" s="1">
        <v>4</v>
      </c>
      <c r="N14" s="1">
        <v>2</v>
      </c>
      <c r="O14" s="1">
        <v>1</v>
      </c>
    </row>
    <row r="15" spans="1:17" ht="48.6" customHeight="1">
      <c r="A15" s="10" t="s">
        <v>21</v>
      </c>
      <c r="B15" s="29" t="s">
        <v>51</v>
      </c>
      <c r="C15" s="18" t="s">
        <v>52</v>
      </c>
      <c r="D15" s="59"/>
      <c r="E15" s="12" t="s">
        <v>53</v>
      </c>
      <c r="F15" s="48">
        <f>IF(D15="No",1,0)</f>
        <v>0</v>
      </c>
      <c r="G15" s="48">
        <v>0</v>
      </c>
      <c r="H15" s="48">
        <f>IF(D15="Not applicable",1,IF(D15="Yes",1,0))</f>
        <v>0</v>
      </c>
      <c r="I15" s="48" t="str">
        <f t="shared" si="1"/>
        <v xml:space="preserve"> </v>
      </c>
      <c r="J15" s="48" t="str">
        <f t="shared" si="0"/>
        <v xml:space="preserve"> </v>
      </c>
      <c r="K15" s="48" t="str">
        <f t="shared" si="0"/>
        <v xml:space="preserve"> </v>
      </c>
      <c r="L15" s="41">
        <f t="shared" si="2"/>
        <v>0</v>
      </c>
      <c r="M15" s="1">
        <v>4</v>
      </c>
      <c r="N15" s="1">
        <v>2</v>
      </c>
      <c r="O15" s="1">
        <v>1</v>
      </c>
    </row>
    <row r="16" spans="1:17" ht="48.6" customHeight="1">
      <c r="A16" s="10" t="s">
        <v>21</v>
      </c>
      <c r="B16" s="29" t="s">
        <v>54</v>
      </c>
      <c r="C16" s="32" t="s">
        <v>55</v>
      </c>
      <c r="D16" s="59"/>
      <c r="E16" s="12" t="s">
        <v>56</v>
      </c>
      <c r="F16" s="48">
        <v>0</v>
      </c>
      <c r="G16" s="48">
        <f>IF(D16="No",1,0)</f>
        <v>0</v>
      </c>
      <c r="H16" s="48">
        <f>IF(D16="Yes",1,0)</f>
        <v>0</v>
      </c>
      <c r="I16" s="48" t="str">
        <f t="shared" si="1"/>
        <v xml:space="preserve"> </v>
      </c>
      <c r="J16" s="48" t="str">
        <f t="shared" si="0"/>
        <v xml:space="preserve"> </v>
      </c>
      <c r="K16" s="48" t="str">
        <f t="shared" si="0"/>
        <v xml:space="preserve"> </v>
      </c>
      <c r="L16" s="41">
        <f t="shared" si="2"/>
        <v>0</v>
      </c>
      <c r="M16" s="1">
        <v>4</v>
      </c>
      <c r="N16" s="1">
        <v>2</v>
      </c>
      <c r="O16" s="1">
        <v>1</v>
      </c>
      <c r="Q16" s="23"/>
    </row>
    <row r="17" spans="1:15" ht="48.6" customHeight="1">
      <c r="A17" s="10" t="s">
        <v>57</v>
      </c>
      <c r="B17" s="29" t="s">
        <v>58</v>
      </c>
      <c r="C17" s="15" t="s">
        <v>59</v>
      </c>
      <c r="D17" s="59"/>
      <c r="E17" s="12" t="s">
        <v>60</v>
      </c>
      <c r="F17" s="48">
        <f>IF(D17="No management system",1,0)</f>
        <v>0</v>
      </c>
      <c r="G17" s="48">
        <f>IF(D17="Yes management system but not ISO certified",1,0)</f>
        <v>0</v>
      </c>
      <c r="H17" s="48">
        <f>IF(D17="Yes, ISO certified ",1,0)</f>
        <v>0</v>
      </c>
      <c r="I17" s="48" t="str">
        <f t="shared" si="1"/>
        <v xml:space="preserve"> </v>
      </c>
      <c r="J17" s="48" t="str">
        <f t="shared" si="0"/>
        <v xml:space="preserve"> </v>
      </c>
      <c r="K17" s="48" t="str">
        <f t="shared" si="0"/>
        <v xml:space="preserve"> </v>
      </c>
      <c r="L17" s="41">
        <f t="shared" si="2"/>
        <v>0</v>
      </c>
      <c r="M17" s="1">
        <v>4</v>
      </c>
      <c r="N17" s="1">
        <v>2</v>
      </c>
      <c r="O17" s="1">
        <v>1</v>
      </c>
    </row>
    <row r="18" spans="1:15" ht="48.6" customHeight="1">
      <c r="A18" s="11" t="s">
        <v>57</v>
      </c>
      <c r="B18" s="29" t="s">
        <v>61</v>
      </c>
      <c r="C18" s="15" t="s">
        <v>62</v>
      </c>
      <c r="D18" s="59"/>
      <c r="E18" s="52" t="s">
        <v>27</v>
      </c>
      <c r="F18" s="48">
        <f>IF(D18="No",1,0)</f>
        <v>0</v>
      </c>
      <c r="G18" s="48">
        <v>0</v>
      </c>
      <c r="H18" s="48">
        <f>IF(D18="Yes",1,0)</f>
        <v>0</v>
      </c>
      <c r="I18" s="48" t="str">
        <f t="shared" si="1"/>
        <v xml:space="preserve"> </v>
      </c>
      <c r="J18" s="48" t="str">
        <f t="shared" si="0"/>
        <v xml:space="preserve"> </v>
      </c>
      <c r="K18" s="48" t="str">
        <f t="shared" si="0"/>
        <v xml:space="preserve"> </v>
      </c>
      <c r="L18" s="41">
        <f t="shared" si="2"/>
        <v>0</v>
      </c>
      <c r="M18" s="1">
        <v>5</v>
      </c>
      <c r="N18" s="1">
        <v>3</v>
      </c>
      <c r="O18" s="1">
        <v>1</v>
      </c>
    </row>
    <row r="19" spans="1:15" ht="48.6" customHeight="1">
      <c r="A19" s="11" t="s">
        <v>57</v>
      </c>
      <c r="B19" s="29" t="s">
        <v>63</v>
      </c>
      <c r="C19" s="32" t="s">
        <v>64</v>
      </c>
      <c r="D19" s="59"/>
      <c r="E19" s="12" t="s">
        <v>65</v>
      </c>
      <c r="F19" s="48">
        <f>IF(D19="No",1,0)</f>
        <v>0</v>
      </c>
      <c r="G19" s="48">
        <v>0</v>
      </c>
      <c r="H19" s="48">
        <f>IF(D19="Yes",1,0)</f>
        <v>0</v>
      </c>
      <c r="I19" s="48" t="str">
        <f t="shared" si="1"/>
        <v xml:space="preserve"> </v>
      </c>
      <c r="J19" s="48" t="str">
        <f t="shared" si="0"/>
        <v xml:space="preserve"> </v>
      </c>
      <c r="K19" s="48" t="str">
        <f t="shared" si="0"/>
        <v xml:space="preserve"> </v>
      </c>
      <c r="L19" s="41">
        <f t="shared" si="2"/>
        <v>0</v>
      </c>
      <c r="M19" s="54">
        <v>20</v>
      </c>
      <c r="N19" s="1">
        <v>2</v>
      </c>
      <c r="O19" s="1">
        <v>1</v>
      </c>
    </row>
    <row r="20" spans="1:15" ht="48.6" customHeight="1">
      <c r="A20" s="11" t="s">
        <v>57</v>
      </c>
      <c r="B20" s="29" t="s">
        <v>66</v>
      </c>
      <c r="C20" s="18" t="s">
        <v>67</v>
      </c>
      <c r="D20" s="59"/>
      <c r="E20" s="53" t="s">
        <v>68</v>
      </c>
      <c r="F20" s="48">
        <f>IF(D20="Yes - Fatality",1,IF(D20="Yes - Serious Injury (no fatalities)",1,0))</f>
        <v>0</v>
      </c>
      <c r="G20" s="48">
        <v>0</v>
      </c>
      <c r="H20" s="48">
        <f>IF(D20="No fatalities or serious injuries",1,0)</f>
        <v>0</v>
      </c>
      <c r="I20" s="48" t="str">
        <f t="shared" si="1"/>
        <v xml:space="preserve"> </v>
      </c>
      <c r="J20" s="48" t="str">
        <f t="shared" si="0"/>
        <v xml:space="preserve"> </v>
      </c>
      <c r="K20" s="48" t="str">
        <f t="shared" si="0"/>
        <v xml:space="preserve"> </v>
      </c>
      <c r="L20" s="41">
        <f t="shared" si="2"/>
        <v>0</v>
      </c>
      <c r="M20" s="54">
        <v>20</v>
      </c>
      <c r="N20" s="1">
        <v>3</v>
      </c>
      <c r="O20" s="1">
        <v>1</v>
      </c>
    </row>
    <row r="21" spans="1:15" ht="48.6" customHeight="1">
      <c r="A21" s="11" t="s">
        <v>57</v>
      </c>
      <c r="B21" s="29" t="s">
        <v>69</v>
      </c>
      <c r="C21" s="18" t="s">
        <v>70</v>
      </c>
      <c r="D21" s="59"/>
      <c r="E21" s="12" t="s">
        <v>33</v>
      </c>
      <c r="F21" s="48">
        <v>0</v>
      </c>
      <c r="G21" s="48">
        <f>IF(D21="Yes",1,0)</f>
        <v>0</v>
      </c>
      <c r="H21" s="48">
        <f>IF(D21="No",1,0)</f>
        <v>0</v>
      </c>
      <c r="I21" s="48" t="str">
        <f t="shared" si="1"/>
        <v xml:space="preserve"> </v>
      </c>
      <c r="J21" s="48" t="str">
        <f t="shared" si="1"/>
        <v xml:space="preserve"> </v>
      </c>
      <c r="K21" s="48" t="str">
        <f t="shared" si="1"/>
        <v xml:space="preserve"> </v>
      </c>
      <c r="L21" s="41">
        <f t="shared" si="2"/>
        <v>0</v>
      </c>
      <c r="M21" s="1">
        <v>4</v>
      </c>
      <c r="N21" s="1">
        <v>2</v>
      </c>
      <c r="O21" s="1">
        <v>1</v>
      </c>
    </row>
    <row r="22" spans="1:15" ht="48.6" customHeight="1">
      <c r="A22" s="11" t="s">
        <v>57</v>
      </c>
      <c r="B22" s="29" t="s">
        <v>71</v>
      </c>
      <c r="C22" s="36" t="s">
        <v>72</v>
      </c>
      <c r="D22" s="59"/>
      <c r="E22" s="12" t="s">
        <v>73</v>
      </c>
      <c r="F22" s="48">
        <f>IF(D22="No",1,0)</f>
        <v>0</v>
      </c>
      <c r="G22" s="48">
        <v>0</v>
      </c>
      <c r="H22" s="48">
        <f>IF(D22="Yes",1,0)</f>
        <v>0</v>
      </c>
      <c r="I22" s="48" t="str">
        <f t="shared" si="1"/>
        <v xml:space="preserve"> </v>
      </c>
      <c r="J22" s="48" t="str">
        <f t="shared" si="1"/>
        <v xml:space="preserve"> </v>
      </c>
      <c r="K22" s="48" t="str">
        <f t="shared" si="1"/>
        <v xml:space="preserve"> </v>
      </c>
      <c r="L22" s="41">
        <f t="shared" si="2"/>
        <v>0</v>
      </c>
      <c r="M22" s="1">
        <v>5</v>
      </c>
      <c r="N22" s="1">
        <v>3</v>
      </c>
      <c r="O22" s="1">
        <v>1</v>
      </c>
    </row>
    <row r="23" spans="1:15" ht="42" customHeight="1">
      <c r="A23" s="11" t="s">
        <v>57</v>
      </c>
      <c r="B23" s="29" t="s">
        <v>74</v>
      </c>
      <c r="C23" s="18" t="s">
        <v>75</v>
      </c>
      <c r="D23" s="59"/>
      <c r="E23" s="12" t="s">
        <v>73</v>
      </c>
      <c r="F23" s="48">
        <f>IF(D23="No",1,0)</f>
        <v>0</v>
      </c>
      <c r="G23" s="48">
        <v>0</v>
      </c>
      <c r="H23" s="48">
        <f>IF(D23="Yes",1,0)</f>
        <v>0</v>
      </c>
      <c r="I23" s="48" t="str">
        <f t="shared" si="1"/>
        <v xml:space="preserve"> </v>
      </c>
      <c r="J23" s="48" t="str">
        <f t="shared" si="1"/>
        <v xml:space="preserve"> </v>
      </c>
      <c r="K23" s="48" t="str">
        <f t="shared" si="1"/>
        <v xml:space="preserve"> </v>
      </c>
      <c r="L23" s="41">
        <f t="shared" si="2"/>
        <v>0</v>
      </c>
      <c r="M23" s="54">
        <v>20</v>
      </c>
      <c r="N23" s="1">
        <v>3</v>
      </c>
      <c r="O23" s="1">
        <v>1</v>
      </c>
    </row>
    <row r="24" spans="1:15" ht="46.8">
      <c r="A24" s="11" t="s">
        <v>57</v>
      </c>
      <c r="B24" s="29" t="s">
        <v>76</v>
      </c>
      <c r="C24" s="18" t="s">
        <v>77</v>
      </c>
      <c r="D24" s="59"/>
      <c r="E24" s="13" t="s">
        <v>78</v>
      </c>
      <c r="F24" s="48">
        <f>IF(D24="No",1,0)</f>
        <v>0</v>
      </c>
      <c r="G24" s="48">
        <f>IF(D24="Yes but not during night time",1,0)</f>
        <v>0</v>
      </c>
      <c r="H24" s="48">
        <f>IF(D24="Yes",1,0)</f>
        <v>0</v>
      </c>
      <c r="I24" s="48" t="str">
        <f t="shared" si="1"/>
        <v xml:space="preserve"> </v>
      </c>
      <c r="J24" s="48" t="str">
        <f t="shared" si="1"/>
        <v xml:space="preserve"> </v>
      </c>
      <c r="K24" s="48" t="str">
        <f t="shared" si="1"/>
        <v xml:space="preserve"> </v>
      </c>
      <c r="L24" s="41">
        <f t="shared" si="2"/>
        <v>0</v>
      </c>
      <c r="M24" s="1">
        <v>5</v>
      </c>
      <c r="N24" s="1">
        <v>3</v>
      </c>
      <c r="O24" s="1">
        <v>1</v>
      </c>
    </row>
    <row r="25" spans="1:15" ht="42" customHeight="1">
      <c r="A25" s="11" t="s">
        <v>57</v>
      </c>
      <c r="B25" s="29" t="s">
        <v>79</v>
      </c>
      <c r="C25" s="18" t="s">
        <v>80</v>
      </c>
      <c r="D25" s="59"/>
      <c r="E25" s="12" t="s">
        <v>33</v>
      </c>
      <c r="F25" s="48">
        <v>0</v>
      </c>
      <c r="G25" s="48">
        <f>IF(D25="Yes",1,0)</f>
        <v>0</v>
      </c>
      <c r="H25" s="48">
        <f>IF(D25="No",1,0)</f>
        <v>0</v>
      </c>
      <c r="I25" s="48" t="str">
        <f t="shared" si="1"/>
        <v xml:space="preserve"> </v>
      </c>
      <c r="J25" s="48" t="str">
        <f t="shared" si="1"/>
        <v xml:space="preserve"> </v>
      </c>
      <c r="K25" s="48" t="str">
        <f t="shared" si="1"/>
        <v xml:space="preserve"> </v>
      </c>
      <c r="L25" s="41">
        <f t="shared" si="2"/>
        <v>0</v>
      </c>
      <c r="M25" s="1">
        <v>4</v>
      </c>
      <c r="N25" s="1">
        <v>2</v>
      </c>
      <c r="O25" s="1">
        <v>1</v>
      </c>
    </row>
    <row r="26" spans="1:15" ht="31.2">
      <c r="A26" s="11" t="s">
        <v>57</v>
      </c>
      <c r="B26" s="50" t="s">
        <v>81</v>
      </c>
      <c r="C26" s="51" t="s">
        <v>82</v>
      </c>
      <c r="D26" s="60"/>
      <c r="E26" s="12" t="s">
        <v>56</v>
      </c>
      <c r="F26" s="48">
        <v>0</v>
      </c>
      <c r="G26" s="48">
        <f>IF(D26="No",1,0)</f>
        <v>0</v>
      </c>
      <c r="H26" s="48">
        <f>IF(D26="Yes",1,0)</f>
        <v>0</v>
      </c>
      <c r="I26" s="48" t="str">
        <f t="shared" si="1"/>
        <v xml:space="preserve"> </v>
      </c>
      <c r="J26" s="48" t="str">
        <f t="shared" si="1"/>
        <v xml:space="preserve"> </v>
      </c>
      <c r="K26" s="48" t="str">
        <f t="shared" si="1"/>
        <v xml:space="preserve"> </v>
      </c>
      <c r="L26" s="41">
        <f t="shared" si="2"/>
        <v>0</v>
      </c>
      <c r="M26" s="1">
        <v>4</v>
      </c>
      <c r="N26" s="1">
        <v>2</v>
      </c>
      <c r="O26" s="1">
        <v>1</v>
      </c>
    </row>
    <row r="27" spans="1:15" ht="38.4" customHeight="1">
      <c r="A27" s="11" t="s">
        <v>57</v>
      </c>
      <c r="B27" s="29" t="s">
        <v>83</v>
      </c>
      <c r="C27" s="51" t="s">
        <v>84</v>
      </c>
      <c r="D27" s="59"/>
      <c r="E27" s="12" t="s">
        <v>73</v>
      </c>
      <c r="F27" s="48">
        <f t="shared" ref="F27:F29" si="3">IF(D27="No",1,0)</f>
        <v>0</v>
      </c>
      <c r="G27" s="48">
        <v>0</v>
      </c>
      <c r="H27" s="48">
        <f t="shared" ref="H27:H29" si="4">IF(D27="Yes",1,0)</f>
        <v>0</v>
      </c>
      <c r="I27" s="48" t="str">
        <f t="shared" si="1"/>
        <v xml:space="preserve"> </v>
      </c>
      <c r="J27" s="48" t="str">
        <f t="shared" si="1"/>
        <v xml:space="preserve"> </v>
      </c>
      <c r="K27" s="48" t="str">
        <f t="shared" si="1"/>
        <v xml:space="preserve"> </v>
      </c>
      <c r="L27" s="41">
        <f t="shared" si="2"/>
        <v>0</v>
      </c>
      <c r="M27" s="1">
        <v>5</v>
      </c>
      <c r="N27" s="1">
        <v>3</v>
      </c>
      <c r="O27" s="1">
        <v>1</v>
      </c>
    </row>
    <row r="28" spans="1:15" ht="31.2">
      <c r="A28" s="11" t="s">
        <v>57</v>
      </c>
      <c r="B28" s="29" t="s">
        <v>85</v>
      </c>
      <c r="C28" s="28" t="s">
        <v>86</v>
      </c>
      <c r="D28" s="59"/>
      <c r="E28" s="12" t="s">
        <v>73</v>
      </c>
      <c r="F28" s="48">
        <f t="shared" si="3"/>
        <v>0</v>
      </c>
      <c r="G28" s="48">
        <v>0</v>
      </c>
      <c r="H28" s="48">
        <f t="shared" si="4"/>
        <v>0</v>
      </c>
      <c r="I28" s="48" t="str">
        <f t="shared" si="1"/>
        <v xml:space="preserve"> </v>
      </c>
      <c r="J28" s="48" t="str">
        <f t="shared" si="1"/>
        <v xml:space="preserve"> </v>
      </c>
      <c r="K28" s="48" t="str">
        <f t="shared" si="1"/>
        <v xml:space="preserve"> </v>
      </c>
      <c r="L28" s="41">
        <f t="shared" si="2"/>
        <v>0</v>
      </c>
      <c r="M28" s="1">
        <v>5</v>
      </c>
      <c r="N28" s="1">
        <v>3</v>
      </c>
      <c r="O28" s="1">
        <v>1</v>
      </c>
    </row>
    <row r="29" spans="1:15" ht="31.2">
      <c r="A29" s="11" t="s">
        <v>57</v>
      </c>
      <c r="B29" s="29" t="s">
        <v>87</v>
      </c>
      <c r="C29" s="28" t="s">
        <v>88</v>
      </c>
      <c r="D29" s="59"/>
      <c r="E29" s="12" t="s">
        <v>73</v>
      </c>
      <c r="F29" s="48">
        <f t="shared" si="3"/>
        <v>0</v>
      </c>
      <c r="G29" s="48">
        <v>0</v>
      </c>
      <c r="H29" s="48">
        <f t="shared" si="4"/>
        <v>0</v>
      </c>
      <c r="I29" s="48" t="str">
        <f t="shared" si="1"/>
        <v xml:space="preserve"> </v>
      </c>
      <c r="J29" s="48" t="str">
        <f t="shared" si="1"/>
        <v xml:space="preserve"> </v>
      </c>
      <c r="K29" s="48" t="str">
        <f t="shared" si="1"/>
        <v xml:space="preserve"> </v>
      </c>
      <c r="L29" s="41">
        <f t="shared" si="2"/>
        <v>0</v>
      </c>
      <c r="M29" s="1">
        <v>5</v>
      </c>
      <c r="N29" s="1">
        <v>3</v>
      </c>
      <c r="O29" s="1">
        <v>1</v>
      </c>
    </row>
    <row r="30" spans="1:15" ht="31.2">
      <c r="A30" s="10" t="s">
        <v>89</v>
      </c>
      <c r="B30" s="29" t="s">
        <v>90</v>
      </c>
      <c r="C30" s="18" t="s">
        <v>91</v>
      </c>
      <c r="D30" s="59"/>
      <c r="E30" s="12" t="s">
        <v>56</v>
      </c>
      <c r="F30" s="48">
        <v>0</v>
      </c>
      <c r="G30" s="48">
        <f>IF(D30="No",1,0)</f>
        <v>0</v>
      </c>
      <c r="H30" s="48">
        <f>IF(D30="Yes",1,0)</f>
        <v>0</v>
      </c>
      <c r="I30" s="48" t="str">
        <f t="shared" si="1"/>
        <v xml:space="preserve"> </v>
      </c>
      <c r="J30" s="48" t="str">
        <f t="shared" si="1"/>
        <v xml:space="preserve"> </v>
      </c>
      <c r="K30" s="48" t="str">
        <f t="shared" si="1"/>
        <v xml:space="preserve"> </v>
      </c>
      <c r="L30" s="41">
        <f t="shared" si="2"/>
        <v>0</v>
      </c>
      <c r="M30" s="1">
        <v>4</v>
      </c>
      <c r="N30" s="1">
        <v>2</v>
      </c>
      <c r="O30" s="1">
        <v>1</v>
      </c>
    </row>
    <row r="31" spans="1:15" ht="39" customHeight="1">
      <c r="A31" s="10" t="s">
        <v>89</v>
      </c>
      <c r="B31" s="29" t="s">
        <v>92</v>
      </c>
      <c r="C31" s="18" t="s">
        <v>93</v>
      </c>
      <c r="D31" s="59"/>
      <c r="E31" s="12" t="s">
        <v>56</v>
      </c>
      <c r="F31" s="48">
        <v>0</v>
      </c>
      <c r="G31" s="48">
        <f>IF(D31="No",1,0)</f>
        <v>0</v>
      </c>
      <c r="H31" s="48">
        <f>IF(D31="Yes",1,0)</f>
        <v>0</v>
      </c>
      <c r="I31" s="48" t="str">
        <f t="shared" si="1"/>
        <v xml:space="preserve"> </v>
      </c>
      <c r="J31" s="48" t="str">
        <f t="shared" si="1"/>
        <v xml:space="preserve"> </v>
      </c>
      <c r="K31" s="48" t="str">
        <f t="shared" si="1"/>
        <v xml:space="preserve"> </v>
      </c>
      <c r="L31" s="41">
        <f t="shared" si="2"/>
        <v>0</v>
      </c>
      <c r="M31" s="1">
        <v>4</v>
      </c>
      <c r="N31" s="1">
        <v>2</v>
      </c>
      <c r="O31" s="1">
        <v>1</v>
      </c>
    </row>
    <row r="32" spans="1:15" ht="46.95" customHeight="1">
      <c r="A32" s="10" t="s">
        <v>89</v>
      </c>
      <c r="B32" s="29" t="s">
        <v>94</v>
      </c>
      <c r="C32" s="18" t="s">
        <v>95</v>
      </c>
      <c r="D32" s="59"/>
      <c r="E32" s="13" t="s">
        <v>96</v>
      </c>
      <c r="F32" s="48">
        <f>IF(D32="Yes",1,0)</f>
        <v>0</v>
      </c>
      <c r="G32" s="48">
        <v>0</v>
      </c>
      <c r="H32" s="48">
        <f>IF(D32="No",1,0)</f>
        <v>0</v>
      </c>
      <c r="I32" s="48" t="str">
        <f t="shared" si="1"/>
        <v xml:space="preserve"> </v>
      </c>
      <c r="J32" s="48" t="str">
        <f t="shared" si="1"/>
        <v xml:space="preserve"> </v>
      </c>
      <c r="K32" s="48" t="str">
        <f t="shared" si="1"/>
        <v xml:space="preserve"> </v>
      </c>
      <c r="L32" s="41">
        <f t="shared" si="2"/>
        <v>0</v>
      </c>
      <c r="M32" s="1">
        <v>5</v>
      </c>
      <c r="N32" s="1">
        <v>3</v>
      </c>
      <c r="O32" s="1">
        <v>1</v>
      </c>
    </row>
    <row r="33" spans="1:17" ht="51.6" customHeight="1">
      <c r="A33" s="10" t="s">
        <v>89</v>
      </c>
      <c r="B33" s="29" t="s">
        <v>97</v>
      </c>
      <c r="C33" s="18" t="s">
        <v>98</v>
      </c>
      <c r="D33" s="59"/>
      <c r="E33" s="12" t="s">
        <v>56</v>
      </c>
      <c r="F33" s="48">
        <v>0</v>
      </c>
      <c r="G33" s="48">
        <f>IF(D33="No",1,0)</f>
        <v>0</v>
      </c>
      <c r="H33" s="48">
        <f>IF(D33="Yes",1,0)</f>
        <v>0</v>
      </c>
      <c r="I33" s="48" t="str">
        <f t="shared" si="1"/>
        <v xml:space="preserve"> </v>
      </c>
      <c r="J33" s="48" t="str">
        <f t="shared" si="1"/>
        <v xml:space="preserve"> </v>
      </c>
      <c r="K33" s="48" t="str">
        <f t="shared" si="1"/>
        <v xml:space="preserve"> </v>
      </c>
      <c r="L33" s="41">
        <f t="shared" si="2"/>
        <v>0</v>
      </c>
      <c r="M33" s="1">
        <v>4</v>
      </c>
      <c r="N33" s="1">
        <v>2</v>
      </c>
      <c r="O33" s="1">
        <v>1</v>
      </c>
    </row>
    <row r="34" spans="1:17" ht="48.6" customHeight="1">
      <c r="A34" s="10" t="s">
        <v>89</v>
      </c>
      <c r="B34" s="29" t="s">
        <v>99</v>
      </c>
      <c r="C34" s="18" t="s">
        <v>100</v>
      </c>
      <c r="D34" s="59"/>
      <c r="E34" s="12" t="s">
        <v>101</v>
      </c>
      <c r="F34" s="48">
        <f>IF(D34="Yes",1,0)</f>
        <v>0</v>
      </c>
      <c r="G34" s="48">
        <v>0</v>
      </c>
      <c r="H34" s="48">
        <f>IF(D34="No",1,0)</f>
        <v>0</v>
      </c>
      <c r="I34" s="48" t="str">
        <f t="shared" si="1"/>
        <v xml:space="preserve"> </v>
      </c>
      <c r="J34" s="48" t="str">
        <f t="shared" si="1"/>
        <v xml:space="preserve"> </v>
      </c>
      <c r="K34" s="48" t="str">
        <f t="shared" si="1"/>
        <v xml:space="preserve"> </v>
      </c>
      <c r="L34" s="41">
        <f t="shared" si="2"/>
        <v>0</v>
      </c>
      <c r="M34" s="1">
        <v>4</v>
      </c>
      <c r="N34" s="1">
        <v>2</v>
      </c>
      <c r="O34" s="1">
        <v>1</v>
      </c>
    </row>
    <row r="35" spans="1:17" ht="51" customHeight="1">
      <c r="A35" s="10" t="s">
        <v>89</v>
      </c>
      <c r="B35" s="29" t="s">
        <v>102</v>
      </c>
      <c r="C35" s="18" t="s">
        <v>171</v>
      </c>
      <c r="D35" s="59"/>
      <c r="E35" s="12" t="s">
        <v>172</v>
      </c>
      <c r="F35" s="48">
        <v>0</v>
      </c>
      <c r="G35" s="48">
        <f>IF(D35="No",1,0)</f>
        <v>0</v>
      </c>
      <c r="H35" s="48">
        <f>IF(D35="Yes for Scope 1 &amp; 2 ",1,IF(D35="Yes for Scope 1 , 2, 3 ",1,0))</f>
        <v>0</v>
      </c>
      <c r="I35" s="48" t="str">
        <f t="shared" si="1"/>
        <v xml:space="preserve"> </v>
      </c>
      <c r="J35" s="48" t="str">
        <f t="shared" si="1"/>
        <v xml:space="preserve"> </v>
      </c>
      <c r="K35" s="48" t="str">
        <f t="shared" si="1"/>
        <v xml:space="preserve"> </v>
      </c>
      <c r="L35" s="41">
        <f t="shared" si="2"/>
        <v>0</v>
      </c>
      <c r="M35" s="1">
        <v>4</v>
      </c>
      <c r="N35" s="1">
        <v>2</v>
      </c>
      <c r="O35" s="1">
        <v>1</v>
      </c>
    </row>
    <row r="36" spans="1:17" ht="51" customHeight="1">
      <c r="A36" s="10" t="s">
        <v>89</v>
      </c>
      <c r="B36" s="29" t="s">
        <v>173</v>
      </c>
      <c r="C36" s="18" t="s">
        <v>174</v>
      </c>
      <c r="D36" s="59"/>
      <c r="E36" s="12" t="s">
        <v>56</v>
      </c>
      <c r="F36" s="48">
        <v>0</v>
      </c>
      <c r="G36" s="48">
        <f>IF(D36="No",1,0)</f>
        <v>0</v>
      </c>
      <c r="H36" s="48">
        <f>IF(D36="Yes",1,0)</f>
        <v>0</v>
      </c>
      <c r="I36" s="48" t="str">
        <f t="shared" si="1"/>
        <v xml:space="preserve"> </v>
      </c>
      <c r="J36" s="48" t="str">
        <f t="shared" si="1"/>
        <v xml:space="preserve"> </v>
      </c>
      <c r="K36" s="48" t="str">
        <f t="shared" si="1"/>
        <v xml:space="preserve"> </v>
      </c>
      <c r="L36" s="41">
        <f t="shared" si="2"/>
        <v>0</v>
      </c>
      <c r="M36" s="1">
        <v>4</v>
      </c>
      <c r="N36" s="1">
        <v>2</v>
      </c>
      <c r="O36" s="1">
        <v>1</v>
      </c>
    </row>
    <row r="37" spans="1:17" ht="62.4">
      <c r="A37" s="10" t="s">
        <v>103</v>
      </c>
      <c r="B37" s="29" t="s">
        <v>104</v>
      </c>
      <c r="C37" s="18" t="s">
        <v>105</v>
      </c>
      <c r="D37" s="59"/>
      <c r="E37" s="12" t="s">
        <v>106</v>
      </c>
      <c r="F37" s="48">
        <v>0</v>
      </c>
      <c r="G37" s="48">
        <f>IF(D37="No",1,0)</f>
        <v>0</v>
      </c>
      <c r="H37" s="48">
        <f>IF(D37="Yes, for both our employees and our suppliers' employees",1,IF(D37="Yes, for our employees only",1,0))</f>
        <v>0</v>
      </c>
      <c r="I37" s="48" t="str">
        <f t="shared" si="1"/>
        <v xml:space="preserve"> </v>
      </c>
      <c r="J37" s="48" t="str">
        <f t="shared" si="1"/>
        <v xml:space="preserve"> </v>
      </c>
      <c r="K37" s="48" t="str">
        <f t="shared" si="1"/>
        <v xml:space="preserve"> </v>
      </c>
      <c r="L37" s="41">
        <f t="shared" si="2"/>
        <v>0</v>
      </c>
      <c r="M37" s="1">
        <v>4</v>
      </c>
      <c r="N37" s="1">
        <v>2</v>
      </c>
      <c r="O37" s="1">
        <v>1</v>
      </c>
    </row>
    <row r="38" spans="1:17" ht="47.4" customHeight="1">
      <c r="A38" s="10" t="s">
        <v>103</v>
      </c>
      <c r="B38" s="29" t="s">
        <v>107</v>
      </c>
      <c r="C38" s="32" t="s">
        <v>108</v>
      </c>
      <c r="D38" s="59"/>
      <c r="E38" s="12" t="s">
        <v>56</v>
      </c>
      <c r="F38" s="48">
        <v>0</v>
      </c>
      <c r="G38" s="48">
        <f t="shared" ref="G38" si="5">IF(D38="No",1,0)</f>
        <v>0</v>
      </c>
      <c r="H38" s="48">
        <f t="shared" ref="H38" si="6">IF(D38="Yes",1,0)</f>
        <v>0</v>
      </c>
      <c r="I38" s="48" t="str">
        <f t="shared" si="1"/>
        <v xml:space="preserve"> </v>
      </c>
      <c r="J38" s="48" t="str">
        <f t="shared" si="1"/>
        <v xml:space="preserve"> </v>
      </c>
      <c r="K38" s="48" t="str">
        <f t="shared" si="1"/>
        <v xml:space="preserve"> </v>
      </c>
      <c r="L38" s="41">
        <f t="shared" si="2"/>
        <v>0</v>
      </c>
      <c r="M38" s="1">
        <v>4</v>
      </c>
      <c r="N38" s="1">
        <v>2</v>
      </c>
      <c r="O38" s="1">
        <v>1</v>
      </c>
    </row>
    <row r="39" spans="1:17" ht="56.4" customHeight="1">
      <c r="A39" s="10" t="s">
        <v>103</v>
      </c>
      <c r="B39" s="29" t="s">
        <v>109</v>
      </c>
      <c r="C39" s="31" t="s">
        <v>110</v>
      </c>
      <c r="D39" s="59"/>
      <c r="E39" s="12" t="s">
        <v>111</v>
      </c>
      <c r="F39" s="48">
        <v>0</v>
      </c>
      <c r="G39" s="48">
        <f>IF(D39="Yes",1,0)</f>
        <v>0</v>
      </c>
      <c r="H39" s="48">
        <f>IF(D39="No",1,0)</f>
        <v>0</v>
      </c>
      <c r="I39" s="48" t="str">
        <f t="shared" si="1"/>
        <v xml:space="preserve"> </v>
      </c>
      <c r="J39" s="48" t="str">
        <f t="shared" si="1"/>
        <v xml:space="preserve"> </v>
      </c>
      <c r="K39" s="48" t="str">
        <f t="shared" si="1"/>
        <v xml:space="preserve"> </v>
      </c>
      <c r="L39" s="41">
        <f t="shared" si="2"/>
        <v>0</v>
      </c>
      <c r="M39" s="1">
        <v>4</v>
      </c>
      <c r="N39" s="1">
        <v>2</v>
      </c>
      <c r="O39" s="1">
        <v>1</v>
      </c>
    </row>
    <row r="40" spans="1:17" ht="49.5" customHeight="1">
      <c r="A40" s="10" t="s">
        <v>112</v>
      </c>
      <c r="B40" s="29">
        <v>5.0999999999999996</v>
      </c>
      <c r="C40" s="20" t="s">
        <v>113</v>
      </c>
      <c r="D40" s="59"/>
      <c r="E40" s="12" t="s">
        <v>56</v>
      </c>
      <c r="F40" s="48">
        <v>0</v>
      </c>
      <c r="G40" s="48">
        <f t="shared" ref="G40:G42" si="7">IF(D40="No",1,0)</f>
        <v>0</v>
      </c>
      <c r="H40" s="48">
        <f t="shared" ref="H40:H42" si="8">IF(D40="Yes",1,0)</f>
        <v>0</v>
      </c>
      <c r="I40" s="48" t="str">
        <f t="shared" si="1"/>
        <v xml:space="preserve"> </v>
      </c>
      <c r="J40" s="48" t="str">
        <f t="shared" si="1"/>
        <v xml:space="preserve"> </v>
      </c>
      <c r="K40" s="48" t="str">
        <f t="shared" si="1"/>
        <v xml:space="preserve"> </v>
      </c>
      <c r="L40" s="41">
        <f t="shared" si="2"/>
        <v>0</v>
      </c>
      <c r="M40" s="1">
        <v>4</v>
      </c>
      <c r="N40" s="1">
        <v>2</v>
      </c>
      <c r="O40" s="1">
        <v>1</v>
      </c>
    </row>
    <row r="41" spans="1:17" ht="31.2">
      <c r="A41" s="10" t="s">
        <v>112</v>
      </c>
      <c r="B41" s="29">
        <v>5.0999999999999996</v>
      </c>
      <c r="C41" s="28" t="s">
        <v>114</v>
      </c>
      <c r="D41" s="59"/>
      <c r="E41" s="12" t="s">
        <v>56</v>
      </c>
      <c r="F41" s="48">
        <v>0</v>
      </c>
      <c r="G41" s="48">
        <f t="shared" si="7"/>
        <v>0</v>
      </c>
      <c r="H41" s="48">
        <f t="shared" si="8"/>
        <v>0</v>
      </c>
      <c r="I41" s="48" t="str">
        <f t="shared" si="1"/>
        <v xml:space="preserve"> </v>
      </c>
      <c r="J41" s="48" t="str">
        <f t="shared" si="1"/>
        <v xml:space="preserve"> </v>
      </c>
      <c r="K41" s="48" t="str">
        <f t="shared" si="1"/>
        <v xml:space="preserve"> </v>
      </c>
      <c r="L41" s="41">
        <f t="shared" si="2"/>
        <v>0</v>
      </c>
      <c r="M41" s="1">
        <v>4</v>
      </c>
      <c r="N41" s="1">
        <v>2</v>
      </c>
      <c r="O41" s="1">
        <v>1</v>
      </c>
    </row>
    <row r="42" spans="1:17" ht="49.5" customHeight="1">
      <c r="A42" s="10" t="s">
        <v>112</v>
      </c>
      <c r="B42" s="29">
        <v>5.0999999999999996</v>
      </c>
      <c r="C42" s="20" t="s">
        <v>115</v>
      </c>
      <c r="D42" s="59"/>
      <c r="E42" s="12" t="s">
        <v>56</v>
      </c>
      <c r="F42" s="48">
        <v>0</v>
      </c>
      <c r="G42" s="48">
        <f t="shared" si="7"/>
        <v>0</v>
      </c>
      <c r="H42" s="48">
        <f t="shared" si="8"/>
        <v>0</v>
      </c>
      <c r="I42" s="48" t="str">
        <f t="shared" si="1"/>
        <v xml:space="preserve"> </v>
      </c>
      <c r="J42" s="48" t="str">
        <f t="shared" si="1"/>
        <v xml:space="preserve"> </v>
      </c>
      <c r="K42" s="48" t="str">
        <f t="shared" si="1"/>
        <v xml:space="preserve"> </v>
      </c>
      <c r="L42" s="41">
        <f t="shared" si="2"/>
        <v>0</v>
      </c>
      <c r="M42" s="1">
        <v>4</v>
      </c>
      <c r="N42" s="1">
        <v>2</v>
      </c>
      <c r="O42" s="1">
        <v>1</v>
      </c>
    </row>
    <row r="43" spans="1:17" ht="39" customHeight="1">
      <c r="A43" s="10" t="s">
        <v>112</v>
      </c>
      <c r="B43" s="29">
        <v>5.0999999999999996</v>
      </c>
      <c r="C43" s="19" t="s">
        <v>116</v>
      </c>
      <c r="D43" s="59"/>
      <c r="E43" s="12" t="s">
        <v>101</v>
      </c>
      <c r="F43" s="48">
        <f t="shared" ref="F43:F44" si="9">IF(D43="Yes",1,0)</f>
        <v>0</v>
      </c>
      <c r="G43" s="48">
        <v>0</v>
      </c>
      <c r="H43" s="48">
        <f t="shared" ref="H43:H44" si="10">IF(D43="No",1,0)</f>
        <v>0</v>
      </c>
      <c r="I43" s="48" t="str">
        <f t="shared" si="1"/>
        <v xml:space="preserve"> </v>
      </c>
      <c r="J43" s="48" t="str">
        <f t="shared" si="1"/>
        <v xml:space="preserve"> </v>
      </c>
      <c r="K43" s="48" t="str">
        <f t="shared" si="1"/>
        <v xml:space="preserve"> </v>
      </c>
      <c r="L43" s="41">
        <f t="shared" si="2"/>
        <v>0</v>
      </c>
      <c r="M43" s="1">
        <v>5</v>
      </c>
      <c r="N43" s="1">
        <v>3</v>
      </c>
      <c r="O43" s="1">
        <v>1</v>
      </c>
    </row>
    <row r="44" spans="1:17" ht="41.25" customHeight="1">
      <c r="A44" s="10" t="s">
        <v>112</v>
      </c>
      <c r="B44" s="29">
        <v>5.0999999999999996</v>
      </c>
      <c r="C44" s="19" t="s">
        <v>117</v>
      </c>
      <c r="D44" s="59"/>
      <c r="E44" s="12" t="s">
        <v>101</v>
      </c>
      <c r="F44" s="48">
        <f t="shared" si="9"/>
        <v>0</v>
      </c>
      <c r="G44" s="48">
        <v>0</v>
      </c>
      <c r="H44" s="48">
        <f t="shared" si="10"/>
        <v>0</v>
      </c>
      <c r="I44" s="48" t="str">
        <f t="shared" si="1"/>
        <v xml:space="preserve"> </v>
      </c>
      <c r="J44" s="48" t="str">
        <f t="shared" si="1"/>
        <v xml:space="preserve"> </v>
      </c>
      <c r="K44" s="48" t="str">
        <f t="shared" si="1"/>
        <v xml:space="preserve"> </v>
      </c>
      <c r="L44" s="41">
        <f t="shared" si="2"/>
        <v>0</v>
      </c>
      <c r="M44" s="1">
        <v>5</v>
      </c>
      <c r="N44" s="1">
        <v>3</v>
      </c>
      <c r="O44" s="1">
        <v>1</v>
      </c>
    </row>
    <row r="45" spans="1:17" ht="52.8" customHeight="1" thickBot="1">
      <c r="A45" s="10" t="s">
        <v>183</v>
      </c>
      <c r="B45" s="29">
        <v>6</v>
      </c>
      <c r="C45" s="19" t="s">
        <v>182</v>
      </c>
      <c r="D45" s="59"/>
      <c r="E45" s="12" t="s">
        <v>181</v>
      </c>
      <c r="F45" s="48">
        <f>IF(D45="No",1,0)</f>
        <v>0</v>
      </c>
      <c r="G45" s="48">
        <v>0</v>
      </c>
      <c r="H45" s="48">
        <f>IF(D45="Yes",1,IF(D45="Already registered on RBA platform",1,0))</f>
        <v>0</v>
      </c>
      <c r="I45" s="48" t="str">
        <f t="shared" ref="I45:K45" si="11">IF(F45=1,M45," ")</f>
        <v xml:space="preserve"> </v>
      </c>
      <c r="J45" s="48" t="str">
        <f t="shared" si="11"/>
        <v xml:space="preserve"> </v>
      </c>
      <c r="K45" s="48" t="str">
        <f t="shared" si="11"/>
        <v xml:space="preserve"> </v>
      </c>
      <c r="L45" s="41">
        <f t="shared" si="2"/>
        <v>0</v>
      </c>
      <c r="M45" s="54">
        <v>80</v>
      </c>
      <c r="N45" s="1">
        <v>2</v>
      </c>
      <c r="O45" s="1">
        <v>1</v>
      </c>
    </row>
    <row r="46" spans="1:17" ht="16.2" thickBot="1">
      <c r="C46" s="2" t="s">
        <v>118</v>
      </c>
      <c r="D46" s="61" t="str">
        <f>IF(H47&lt;41,"INCOMPLETE",IF(AND(H47=41),"Complete", "Error"))</f>
        <v>INCOMPLETE</v>
      </c>
      <c r="E46" s="24" t="s">
        <v>119</v>
      </c>
      <c r="F46" s="3">
        <f>SUM(F5:F45)</f>
        <v>0</v>
      </c>
      <c r="G46" s="4">
        <f>SUM(G5:G45)</f>
        <v>0</v>
      </c>
      <c r="H46" s="33">
        <f>SUM(H5:H45)</f>
        <v>0</v>
      </c>
      <c r="I46" s="27"/>
      <c r="K46" s="42" t="s">
        <v>120</v>
      </c>
      <c r="L46" s="47">
        <f>AVERAGE(L5:L45)</f>
        <v>0</v>
      </c>
      <c r="M46" s="49">
        <f>AVERAGE(M5:M45)</f>
        <v>12.048780487804878</v>
      </c>
      <c r="N46" s="49">
        <f>AVERAGE(N5:N45)</f>
        <v>2.4390243902439024</v>
      </c>
      <c r="O46" s="49">
        <f>AVERAGE(O5:O45)</f>
        <v>1</v>
      </c>
      <c r="Q46"/>
    </row>
    <row r="47" spans="1:17">
      <c r="C47" s="25"/>
      <c r="H47" s="35">
        <f>SUM(F46:H46)</f>
        <v>0</v>
      </c>
      <c r="K47" s="42"/>
      <c r="L47" s="45" t="str">
        <f>IF(L46&lt;=1,"Low",IF(L46&lt;=3,"Medium","High"))</f>
        <v>Low</v>
      </c>
      <c r="Q47"/>
    </row>
    <row r="48" spans="1:17">
      <c r="C48" s="5"/>
      <c r="D48" s="6"/>
      <c r="K48" s="42"/>
      <c r="N48" s="43"/>
    </row>
    <row r="49" spans="3:12" ht="16.2">
      <c r="C49" s="5"/>
      <c r="D49" s="34"/>
      <c r="E49"/>
      <c r="K49" s="46"/>
      <c r="L49" s="44"/>
    </row>
  </sheetData>
  <sheetProtection algorithmName="SHA-512" hashValue="JJYatHTp25V+8bTGSVq8BCVpvzN6MqPVbnIKFtOQj3zgPJVZ06256iGik9uYJApYUXJAmOjo1nH1N2XQA7Pn5w==" saltValue="XF7/CTpURJsjwLPjoLxwVw==" spinCount="100000" sheet="1" selectLockedCells="1"/>
  <autoFilter ref="A4:P44" xr:uid="{FD2A4FC0-0E94-4542-8D32-F7331B06E98B}"/>
  <mergeCells count="4">
    <mergeCell ref="A1:D1"/>
    <mergeCell ref="F1:H1"/>
    <mergeCell ref="I1:L1"/>
    <mergeCell ref="M1:O1"/>
  </mergeCells>
  <conditionalFormatting sqref="D46">
    <cfRule type="containsText" dxfId="0" priority="1" operator="containsText" text="INCOMPLETE">
      <formula>NOT(ISERROR(SEARCH("INCOMPLETE",D46)))</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6">
        <x14:dataValidation type="list" allowBlank="1" showInputMessage="1" showErrorMessage="1" xr:uid="{79FCDC4B-6A0B-4965-B982-874E8712C614}">
          <x14:formula1>
            <xm:f>'Do NOT Delete'!$E$6:$E$9</xm:f>
          </x14:formula1>
          <xm:sqref>D17</xm:sqref>
        </x14:dataValidation>
        <x14:dataValidation type="list" allowBlank="1" showInputMessage="1" showErrorMessage="1" xr:uid="{7A059C1C-0EA0-46FF-B96A-7067C60F3C29}">
          <x14:formula1>
            <xm:f>'Do NOT Delete'!$E$2:$E$5</xm:f>
          </x14:formula1>
          <xm:sqref>D15</xm:sqref>
        </x14:dataValidation>
        <x14:dataValidation type="list" allowBlank="1" showInputMessage="1" showErrorMessage="1" xr:uid="{06C7A6C8-13A6-4A40-B397-99D6A44ECD4E}">
          <x14:formula1>
            <xm:f>'Do NOT Delete'!$B$48:$B$51</xm:f>
          </x14:formula1>
          <xm:sqref>D39</xm:sqref>
        </x14:dataValidation>
        <x14:dataValidation type="list" allowBlank="1" showInputMessage="1" showErrorMessage="1" xr:uid="{CA85B587-1E71-4DB3-AA37-6364A8E9BF20}">
          <x14:formula1>
            <xm:f>'Do NOT Delete'!$B$44:$B$47</xm:f>
          </x14:formula1>
          <xm:sqref>D37</xm:sqref>
        </x14:dataValidation>
        <x14:dataValidation type="list" allowBlank="1" showInputMessage="1" showErrorMessage="1" xr:uid="{1130BA79-A1C5-4C8C-B951-6491D67CD75C}">
          <x14:formula1>
            <xm:f>'Do NOT Delete'!$B$40:$B$43</xm:f>
          </x14:formula1>
          <xm:sqref>D24</xm:sqref>
        </x14:dataValidation>
        <x14:dataValidation type="list" allowBlank="1" showInputMessage="1" showErrorMessage="1" xr:uid="{160F89BF-0D8B-4F52-888F-BE9FADD3A4D8}">
          <x14:formula1>
            <xm:f>'Do NOT Delete'!$B$36:$B$39</xm:f>
          </x14:formula1>
          <xm:sqref>D20</xm:sqref>
        </x14:dataValidation>
        <x14:dataValidation type="list" allowBlank="1" showInputMessage="1" showErrorMessage="1" xr:uid="{037E2971-A747-432B-BB01-D1858EFDD2B1}">
          <x14:formula1>
            <xm:f>'Do NOT Delete'!$B$29:$B$31</xm:f>
          </x14:formula1>
          <xm:sqref>D14</xm:sqref>
        </x14:dataValidation>
        <x14:dataValidation type="list" allowBlank="1" showInputMessage="1" showErrorMessage="1" xr:uid="{091C36E0-A0D0-424D-822F-11025515E3BE}">
          <x14:formula1>
            <xm:f>'Do NOT Delete'!$B$25:$B$28</xm:f>
          </x14:formula1>
          <xm:sqref>D13</xm:sqref>
        </x14:dataValidation>
        <x14:dataValidation type="list" allowBlank="1" showInputMessage="1" showErrorMessage="1" xr:uid="{95D3ACA3-71A4-4485-BD9B-E9564FFF8077}">
          <x14:formula1>
            <xm:f>'Do NOT Delete'!$B$20:$B$24</xm:f>
          </x14:formula1>
          <xm:sqref>D11</xm:sqref>
        </x14:dataValidation>
        <x14:dataValidation type="list" allowBlank="1" showInputMessage="1" showErrorMessage="1" xr:uid="{36E74944-773D-429B-AFAA-7A5631424C1F}">
          <x14:formula1>
            <xm:f>'Do NOT Delete'!$B$15:$B$19</xm:f>
          </x14:formula1>
          <xm:sqref>D10</xm:sqref>
        </x14:dataValidation>
        <x14:dataValidation type="list" allowBlank="1" showInputMessage="1" showErrorMessage="1" xr:uid="{12EB65D1-35A0-4FC9-9B5F-AE4D26636A97}">
          <x14:formula1>
            <xm:f>'Do NOT Delete'!$B$11:$B$14</xm:f>
          </x14:formula1>
          <xm:sqref>D9</xm:sqref>
        </x14:dataValidation>
        <x14:dataValidation type="list" allowBlank="1" showInputMessage="1" showErrorMessage="1" xr:uid="{A28B312B-16F4-425C-A98D-88DDF56002CF}">
          <x14:formula1>
            <xm:f>'Do NOT Delete'!$B$5:$B$10</xm:f>
          </x14:formula1>
          <xm:sqref>D7</xm:sqref>
        </x14:dataValidation>
        <x14:dataValidation type="list" allowBlank="1" showInputMessage="1" showErrorMessage="1" xr:uid="{83FEDF6A-9A91-4ACB-B056-9CB64CE299A2}">
          <x14:formula1>
            <xm:f>'Do NOT Delete'!$B$2:$B$4</xm:f>
          </x14:formula1>
          <xm:sqref>D5:D6 D8 D18:D19 D21:D23 D12 D38 D16 D40:D44 D36 D25:D26 D30:D34</xm:sqref>
        </x14:dataValidation>
        <x14:dataValidation type="list" allowBlank="1" showInputMessage="1" showErrorMessage="1" xr:uid="{17414A6E-BC2E-4DCD-95B0-B273DF25009A}">
          <x14:formula1>
            <xm:f>'Do NOT Delete'!$B$52:$B$55</xm:f>
          </x14:formula1>
          <xm:sqref>D35</xm:sqref>
        </x14:dataValidation>
        <x14:dataValidation type="list" allowBlank="1" showInputMessage="1" showErrorMessage="1" xr:uid="{931E34F6-2A58-41BE-BFE0-7C2080C87415}">
          <x14:formula1>
            <xm:f>'Do NOT Delete'!$B$56:$B$59</xm:f>
          </x14:formula1>
          <xm:sqref>D45</xm:sqref>
        </x14:dataValidation>
        <x14:dataValidation type="list" allowBlank="1" showInputMessage="1" showErrorMessage="1" xr:uid="{D71D9C43-58C3-4A5B-B911-11089A614EBB}">
          <x14:formula1>
            <xm:f>'Do NOT Delete'!$B$60:$B$63</xm:f>
          </x14:formula1>
          <xm:sqref>D27:D29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05C29-C11F-4EF6-88B1-6E2FCB10A2D0}">
  <dimension ref="A1:E63"/>
  <sheetViews>
    <sheetView topLeftCell="A50" workbookViewId="0">
      <selection activeCell="D60" sqref="D60"/>
    </sheetView>
  </sheetViews>
  <sheetFormatPr defaultColWidth="8.88671875" defaultRowHeight="14.4"/>
  <cols>
    <col min="1" max="1" width="49.44140625" style="72" customWidth="1"/>
    <col min="2" max="2" width="40.33203125" style="77" bestFit="1" customWidth="1"/>
    <col min="3" max="3" width="31.6640625" style="72" bestFit="1" customWidth="1"/>
    <col min="4" max="4" width="21.109375" style="72" bestFit="1" customWidth="1"/>
    <col min="5" max="16384" width="8.88671875" style="62"/>
  </cols>
  <sheetData>
    <row r="1" spans="1:5">
      <c r="B1" s="77" t="s">
        <v>15</v>
      </c>
    </row>
    <row r="2" spans="1:5" ht="60.6" customHeight="1">
      <c r="A2" s="73" t="s">
        <v>121</v>
      </c>
      <c r="C2" s="75" t="s">
        <v>122</v>
      </c>
      <c r="D2" s="73" t="s">
        <v>123</v>
      </c>
    </row>
    <row r="3" spans="1:5" ht="60.6" customHeight="1">
      <c r="A3" s="73"/>
      <c r="B3" s="77" t="s">
        <v>124</v>
      </c>
      <c r="E3" s="62" t="s">
        <v>125</v>
      </c>
    </row>
    <row r="4" spans="1:5" ht="60.6" customHeight="1">
      <c r="A4" s="73"/>
      <c r="B4" s="77" t="s">
        <v>126</v>
      </c>
      <c r="E4" s="62" t="s">
        <v>124</v>
      </c>
    </row>
    <row r="5" spans="1:5" ht="60.6" customHeight="1">
      <c r="A5" s="74" t="s">
        <v>175</v>
      </c>
      <c r="E5" s="62" t="s">
        <v>126</v>
      </c>
    </row>
    <row r="6" spans="1:5" ht="60.6" customHeight="1">
      <c r="A6" s="73"/>
      <c r="B6" s="77" t="s">
        <v>127</v>
      </c>
      <c r="C6" s="76" t="s">
        <v>59</v>
      </c>
      <c r="D6" s="73" t="s">
        <v>128</v>
      </c>
    </row>
    <row r="7" spans="1:5" ht="60.6" customHeight="1">
      <c r="A7" s="73"/>
      <c r="B7" s="77">
        <v>15</v>
      </c>
      <c r="E7" s="62" t="s">
        <v>129</v>
      </c>
    </row>
    <row r="8" spans="1:5" ht="60.6" customHeight="1">
      <c r="A8" s="73"/>
      <c r="B8" s="77">
        <v>16</v>
      </c>
      <c r="E8" s="62" t="s">
        <v>130</v>
      </c>
    </row>
    <row r="9" spans="1:5" ht="60.6" customHeight="1">
      <c r="A9" s="73"/>
      <c r="B9" s="77">
        <v>17</v>
      </c>
      <c r="E9" s="62" t="s">
        <v>131</v>
      </c>
    </row>
    <row r="10" spans="1:5" ht="60.6" customHeight="1">
      <c r="A10" s="74" t="s">
        <v>175</v>
      </c>
      <c r="B10" s="77" t="s">
        <v>132</v>
      </c>
    </row>
    <row r="11" spans="1:5" ht="79.95" customHeight="1">
      <c r="A11" s="74" t="s">
        <v>133</v>
      </c>
    </row>
    <row r="12" spans="1:5" ht="79.95" customHeight="1">
      <c r="A12" s="74"/>
      <c r="B12" s="77" t="s">
        <v>134</v>
      </c>
    </row>
    <row r="13" spans="1:5" ht="79.95" customHeight="1">
      <c r="A13" s="74"/>
      <c r="B13" s="77" t="s">
        <v>135</v>
      </c>
    </row>
    <row r="14" spans="1:5" ht="79.95" customHeight="1">
      <c r="A14" s="74"/>
      <c r="B14" s="77" t="s">
        <v>136</v>
      </c>
    </row>
    <row r="15" spans="1:5" ht="90" customHeight="1">
      <c r="A15" s="74" t="s">
        <v>137</v>
      </c>
    </row>
    <row r="16" spans="1:5" ht="90" customHeight="1">
      <c r="A16" s="74"/>
      <c r="B16" s="77" t="s">
        <v>138</v>
      </c>
    </row>
    <row r="17" spans="1:2" ht="90" customHeight="1">
      <c r="A17" s="74"/>
      <c r="B17" s="77" t="s">
        <v>139</v>
      </c>
    </row>
    <row r="18" spans="1:2" ht="90" customHeight="1">
      <c r="A18" s="74"/>
      <c r="B18" s="77" t="s">
        <v>140</v>
      </c>
    </row>
    <row r="19" spans="1:2" ht="90" customHeight="1">
      <c r="A19" s="74"/>
      <c r="B19" s="77" t="s">
        <v>141</v>
      </c>
    </row>
    <row r="20" spans="1:2" ht="78" customHeight="1">
      <c r="A20" s="74" t="s">
        <v>142</v>
      </c>
    </row>
    <row r="21" spans="1:2" ht="78" customHeight="1">
      <c r="A21" s="74"/>
      <c r="B21" s="77">
        <v>5</v>
      </c>
    </row>
    <row r="22" spans="1:2" ht="78" customHeight="1">
      <c r="A22" s="74"/>
      <c r="B22" s="77">
        <v>6</v>
      </c>
    </row>
    <row r="23" spans="1:2" ht="78" customHeight="1">
      <c r="A23" s="74"/>
      <c r="B23" s="77">
        <v>7</v>
      </c>
    </row>
    <row r="24" spans="1:2" ht="78" customHeight="1">
      <c r="A24" s="74"/>
      <c r="B24" s="77" t="s">
        <v>143</v>
      </c>
    </row>
    <row r="25" spans="1:2" ht="75.599999999999994" customHeight="1">
      <c r="A25" s="74" t="s">
        <v>144</v>
      </c>
    </row>
    <row r="26" spans="1:2" ht="78" customHeight="1">
      <c r="A26" s="74"/>
      <c r="B26" s="77" t="s">
        <v>145</v>
      </c>
    </row>
    <row r="27" spans="1:2" ht="78" customHeight="1">
      <c r="A27" s="74"/>
      <c r="B27" s="77" t="s">
        <v>146</v>
      </c>
    </row>
    <row r="28" spans="1:2" ht="78" customHeight="1">
      <c r="A28" s="74"/>
      <c r="B28" s="77" t="s">
        <v>147</v>
      </c>
    </row>
    <row r="29" spans="1:2" ht="85.2" customHeight="1">
      <c r="A29" s="73" t="s">
        <v>148</v>
      </c>
    </row>
    <row r="30" spans="1:2" ht="85.2" customHeight="1">
      <c r="A30" s="73"/>
      <c r="B30" s="77" t="s">
        <v>149</v>
      </c>
    </row>
    <row r="31" spans="1:2" ht="85.2" customHeight="1">
      <c r="A31" s="73"/>
      <c r="B31" s="77" t="s">
        <v>150</v>
      </c>
    </row>
    <row r="32" spans="1:2" ht="85.2" customHeight="1">
      <c r="A32" s="74" t="s">
        <v>151</v>
      </c>
    </row>
    <row r="33" spans="1:2" ht="85.2" customHeight="1">
      <c r="A33" s="74"/>
      <c r="B33" s="78" t="s">
        <v>152</v>
      </c>
    </row>
    <row r="34" spans="1:2" ht="85.2" customHeight="1">
      <c r="A34" s="74"/>
      <c r="B34" s="77" t="s">
        <v>153</v>
      </c>
    </row>
    <row r="35" spans="1:2" ht="85.2" customHeight="1">
      <c r="A35" s="74"/>
      <c r="B35" s="77" t="s">
        <v>154</v>
      </c>
    </row>
    <row r="36" spans="1:2" ht="69" customHeight="1">
      <c r="A36" s="74" t="s">
        <v>155</v>
      </c>
    </row>
    <row r="37" spans="1:2" ht="69" customHeight="1">
      <c r="A37" s="74"/>
      <c r="B37" s="77" t="s">
        <v>156</v>
      </c>
    </row>
    <row r="38" spans="1:2" ht="69" customHeight="1">
      <c r="A38" s="74"/>
      <c r="B38" s="77" t="s">
        <v>157</v>
      </c>
    </row>
    <row r="39" spans="1:2" ht="69" customHeight="1">
      <c r="A39" s="74"/>
      <c r="B39" s="77" t="s">
        <v>158</v>
      </c>
    </row>
    <row r="40" spans="1:2" ht="55.2" customHeight="1">
      <c r="A40" s="74" t="s">
        <v>159</v>
      </c>
    </row>
    <row r="41" spans="1:2" ht="55.2" customHeight="1">
      <c r="A41" s="74"/>
      <c r="B41" s="77" t="s">
        <v>124</v>
      </c>
    </row>
    <row r="42" spans="1:2" ht="55.2" customHeight="1">
      <c r="A42" s="74"/>
      <c r="B42" s="77" t="s">
        <v>160</v>
      </c>
    </row>
    <row r="43" spans="1:2" ht="55.2" customHeight="1">
      <c r="A43" s="74"/>
      <c r="B43" s="77" t="s">
        <v>126</v>
      </c>
    </row>
    <row r="44" spans="1:2" ht="69.599999999999994" customHeight="1">
      <c r="A44" s="73" t="s">
        <v>161</v>
      </c>
    </row>
    <row r="45" spans="1:2" ht="55.2" customHeight="1">
      <c r="A45" s="74"/>
      <c r="B45" s="78" t="s">
        <v>162</v>
      </c>
    </row>
    <row r="46" spans="1:2" ht="55.2" customHeight="1">
      <c r="A46" s="74"/>
      <c r="B46" s="77" t="s">
        <v>163</v>
      </c>
    </row>
    <row r="47" spans="1:2" ht="72" customHeight="1">
      <c r="A47" s="73"/>
      <c r="B47" s="77" t="s">
        <v>126</v>
      </c>
    </row>
    <row r="48" spans="1:2" ht="72" customHeight="1">
      <c r="A48" s="73" t="s">
        <v>123</v>
      </c>
    </row>
    <row r="49" spans="1:2" ht="72" customHeight="1">
      <c r="A49" s="73"/>
      <c r="B49" s="77" t="s">
        <v>125</v>
      </c>
    </row>
    <row r="50" spans="1:2" ht="72" customHeight="1">
      <c r="A50" s="73"/>
      <c r="B50" s="77" t="s">
        <v>124</v>
      </c>
    </row>
    <row r="51" spans="1:2" ht="15.6">
      <c r="A51" s="73"/>
      <c r="B51" s="77" t="s">
        <v>126</v>
      </c>
    </row>
    <row r="52" spans="1:2" ht="46.8">
      <c r="A52" s="12" t="s">
        <v>172</v>
      </c>
    </row>
    <row r="53" spans="1:2" ht="15.6">
      <c r="B53" s="59" t="s">
        <v>177</v>
      </c>
    </row>
    <row r="54" spans="1:2" ht="15.6">
      <c r="B54" s="59" t="s">
        <v>176</v>
      </c>
    </row>
    <row r="55" spans="1:2" ht="15.6">
      <c r="B55" s="59" t="s">
        <v>126</v>
      </c>
    </row>
    <row r="56" spans="1:2" ht="46.8">
      <c r="A56" s="12" t="s">
        <v>178</v>
      </c>
    </row>
    <row r="57" spans="1:2">
      <c r="B57" s="79" t="s">
        <v>124</v>
      </c>
    </row>
    <row r="58" spans="1:2">
      <c r="B58" s="79" t="s">
        <v>180</v>
      </c>
    </row>
    <row r="59" spans="1:2">
      <c r="B59" s="79" t="s">
        <v>126</v>
      </c>
    </row>
    <row r="60" spans="1:2" ht="31.2">
      <c r="A60" s="30" t="s">
        <v>84</v>
      </c>
    </row>
    <row r="61" spans="1:2">
      <c r="B61" s="77" t="s">
        <v>124</v>
      </c>
    </row>
    <row r="62" spans="1:2">
      <c r="B62" s="77" t="s">
        <v>126</v>
      </c>
    </row>
    <row r="63" spans="1:2">
      <c r="B63" s="77" t="s">
        <v>184</v>
      </c>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ed2f8db-74c0-4b2f-b9f4-599968121a73">
      <Terms xmlns="http://schemas.microsoft.com/office/infopath/2007/PartnerControls"/>
    </lcf76f155ced4ddcb4097134ff3c332f>
    <FEFW xmlns="3ed2f8db-74c0-4b2f-b9f4-599968121a73" xsi:nil="true"/>
    <Email_x0020_address_x003a_ xmlns="3ed2f8db-74c0-4b2f-b9f4-599968121a73">pohlin.kam@vatgropu.com</Email_x0020_address_x003a_>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EB5C94745F5644DA05BDF7D44D88A01" ma:contentTypeVersion="17" ma:contentTypeDescription="Create a new document." ma:contentTypeScope="" ma:versionID="e8cb649d6068cf3c317b3e34f880e2ca">
  <xsd:schema xmlns:xsd="http://www.w3.org/2001/XMLSchema" xmlns:xs="http://www.w3.org/2001/XMLSchema" xmlns:p="http://schemas.microsoft.com/office/2006/metadata/properties" xmlns:ns2="3ed2f8db-74c0-4b2f-b9f4-599968121a73" targetNamespace="http://schemas.microsoft.com/office/2006/metadata/properties" ma:root="true" ma:fieldsID="f4e57e66a74001626a860cecc980d5c8" ns2:_="">
    <xsd:import namespace="3ed2f8db-74c0-4b2f-b9f4-599968121a7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2:MediaServiceOCR" minOccurs="0"/>
                <xsd:element ref="ns2:FEFW" minOccurs="0"/>
                <xsd:element ref="ns2:Email_x0020_address_x003a_"/>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d2f8db-74c0-4b2f-b9f4-599968121a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aacbcd2-7ab5-41fd-a5a0-8684f841cb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FEFW" ma:index="19" nillable="true" ma:displayName="FEFW" ma:format="Dropdown" ma:internalName="FEFW">
      <xsd:simpleType>
        <xsd:restriction base="dms:Choice">
          <xsd:enumeration value="1"/>
          <xsd:enumeration value="2"/>
          <xsd:enumeration value="Choice 3"/>
        </xsd:restriction>
      </xsd:simpleType>
    </xsd:element>
    <xsd:element name="Email_x0020_address_x003a_" ma:index="20" ma:displayName="Email address:" ma:internalName="Email_x0020_address_x003a_">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B6365F-DE80-4772-819D-21DEE467CF0C}">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3ed2f8db-74c0-4b2f-b9f4-599968121a73"/>
    <ds:schemaRef ds:uri="http://www.w3.org/XML/1998/namespace"/>
  </ds:schemaRefs>
</ds:datastoreItem>
</file>

<file path=customXml/itemProps2.xml><?xml version="1.0" encoding="utf-8"?>
<ds:datastoreItem xmlns:ds="http://schemas.openxmlformats.org/officeDocument/2006/customXml" ds:itemID="{D0D65AA5-53E8-4065-9645-87101E291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d2f8db-74c0-4b2f-b9f4-599968121a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A0D14D7-3A55-4A0F-9E5D-D98B96AC3047}">
  <ds:schemaRefs>
    <ds:schemaRef ds:uri="http://schemas.microsoft.com/sharepoint/v3/contenttype/forms"/>
  </ds:schemaRefs>
</ds:datastoreItem>
</file>

<file path=docMetadata/LabelInfo.xml><?xml version="1.0" encoding="utf-8"?>
<clbl:labelList xmlns:clbl="http://schemas.microsoft.com/office/2020/mipLabelMetadata">
  <clbl:label id="{c8ef9940-5af9-4797-9c5e-96cc732a5546}" enabled="0" method="" siteId="{c8ef9940-5af9-4797-9c5e-96cc732a5546}"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SAQ_1</vt:lpstr>
      <vt:lpstr>SAQ_2</vt:lpstr>
      <vt:lpstr>SAQ_3</vt:lpstr>
      <vt:lpstr>SAQ_4</vt:lpstr>
      <vt:lpstr>SAQ_5</vt:lpstr>
      <vt:lpstr>Do NOT Delete</vt:lpstr>
    </vt:vector>
  </TitlesOfParts>
  <Manager/>
  <Company>VAT Vakuumventile 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Kam Poh Lin</dc:creator>
  <cp:keywords/>
  <dc:description/>
  <cp:lastModifiedBy>Kam Poh Lin</cp:lastModifiedBy>
  <cp:revision/>
  <dcterms:created xsi:type="dcterms:W3CDTF">2025-05-28T00:24:08Z</dcterms:created>
  <dcterms:modified xsi:type="dcterms:W3CDTF">2026-04-23T01:41:05Z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0x0101001EB5C94745F5644DA05BDF7D44D88A01</vt:lpwstr>
  </property>
  <property fmtid="{D5CDD505-2E9C-101B-9397-08002B2CF9AE}" pid="3" name="MediaServiceImageTags">
    <vt:lpwstr/>
  </property>
</Properties>
</file>